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7605" activeTab="0"/>
  </bookViews>
  <sheets>
    <sheet name="Tips" sheetId="1" r:id="rId1"/>
    <sheet name="1A&amp;B-Drawings Budget" sheetId="2" r:id="rId2"/>
    <sheet name="2-Net Worth" sheetId="3" r:id="rId3"/>
    <sheet name="3A&amp;B-Supplies (Sales) Mix" sheetId="4" r:id="rId4"/>
    <sheet name="4-Establishment Costs &amp; 8-Funds" sheetId="5" r:id="rId5"/>
    <sheet name="5A&amp;B-Cash Flow" sheetId="6" r:id="rId6"/>
    <sheet name="6A&amp;B-Profit and Loss" sheetId="7" r:id="rId7"/>
    <sheet name="7-Balance Sheet" sheetId="8" r:id="rId8"/>
  </sheets>
  <definedNames>
    <definedName name="APPENDIX2">'2-Net Worth'!$A$70:$C$79</definedName>
    <definedName name="APPENDIX2A">'2-Net Worth'!$A$1:$D$48</definedName>
    <definedName name="APPENDIX2B">'2-Net Worth'!$E$1:$H$48</definedName>
    <definedName name="APPENDIX2C">'2-Net Worth'!$I$1:$L$48</definedName>
    <definedName name="ASSETS">'4-Establishment Costs &amp; 8-Funds'!$A$1:$G$41</definedName>
    <definedName name="BAL_PARTNER">'7-Balance Sheet'!$A$54:$P$114</definedName>
    <definedName name="BAL_SOLE">'7-Balance Sheet'!$A$1:$P$53</definedName>
    <definedName name="BALANCE_P1">'7-Balance Sheet'!$A$54:$H$114</definedName>
    <definedName name="BALANCE_P2">'7-Balance Sheet'!$I$54:$P$114</definedName>
    <definedName name="BALANCE_S1">'7-Balance Sheet'!$A$1:$H$53</definedName>
    <definedName name="BALANCE_S2">'7-Balance Sheet'!$I$1:$P$53</definedName>
    <definedName name="BUSSTRUCTURE">'7-Balance Sheet'!$A$125:$B$129</definedName>
    <definedName name="CASHFLOW1">'5A&amp;B-Cash Flow'!$A$1:$P$51</definedName>
    <definedName name="CASHFLOW2">'5A&amp;B-Cash Flow'!$A$52:$P$96</definedName>
    <definedName name="CASHFLOW3">'5A&amp;B-Cash Flow'!$Q$1:$X$51</definedName>
    <definedName name="DRAWINGS1">'1A&amp;B-Drawings Budget'!$A$1:$O$66</definedName>
    <definedName name="DRAWINGS2">'1A&amp;B-Drawings Budget'!$A$67:$O$131</definedName>
    <definedName name="DRAWINGS3">'1A&amp;B-Drawings Budget'!$A$132:$O$197</definedName>
    <definedName name="DRAWINGS4">'1A&amp;B-Drawings Budget'!$A$198:$O$262</definedName>
    <definedName name="DRAWINGS5">'1A&amp;B-Drawings Budget'!$P$1:$U$66</definedName>
    <definedName name="DRAWINGS6">'1A&amp;B-Drawings Budget'!$P$132:$U$197</definedName>
    <definedName name="LENDER1">'4-Establishment Costs &amp; 8-Funds'!$B$48:$E$49</definedName>
    <definedName name="LENDER2">'4-Establishment Costs &amp; 8-Funds'!$B$53:$B$57</definedName>
    <definedName name="LENDER3">'4-Establishment Costs &amp; 8-Funds'!$D$53:$D$57</definedName>
    <definedName name="LENDER4">'4-Establishment Costs &amp; 8-Funds'!$D$59:$D$60</definedName>
    <definedName name="LENDER5">'4-Establishment Costs &amp; 8-Funds'!$B$64:$B$68</definedName>
    <definedName name="LENDER6">'4-Establishment Costs &amp; 8-Funds'!$D$64:$D$68</definedName>
    <definedName name="LENDER7">'4-Establishment Costs &amp; 8-Funds'!$D$70:$D$71</definedName>
    <definedName name="LOANS">'4-Establishment Costs &amp; 8-Funds'!$A$42:$G$78</definedName>
    <definedName name="MONTHS">'1A&amp;B-Drawings Budget'!$B$5:$M$5</definedName>
    <definedName name="NEISNUM">'1A&amp;B-Drawings Budget'!$P$272:$R$281</definedName>
    <definedName name="NEISNUM2">'1A&amp;B-Drawings Budget'!$P$292:$R$301</definedName>
    <definedName name="PRINTAREA">'3A&amp;B-Supplies (Sales) Mix'!$A$1:$W$98</definedName>
    <definedName name="_xlnm.Print_Area" localSheetId="1">'1A&amp;B-Drawings Budget'!$A$1:$P$131</definedName>
    <definedName name="_xlnm.Print_Area" localSheetId="2">'2-Net Worth'!$A$1:$E$48</definedName>
    <definedName name="_xlnm.Print_Area" localSheetId="3">'3A&amp;B-Supplies (Sales) Mix'!$A$1:$R$98</definedName>
    <definedName name="_xlnm.Print_Area" localSheetId="4">'4-Establishment Costs &amp; 8-Funds'!$A$1:$H$82</definedName>
    <definedName name="_xlnm.Print_Area" localSheetId="5">'5A&amp;B-Cash Flow'!$A$1:$Q$102</definedName>
    <definedName name="_xlnm.Print_Area" localSheetId="6">'6A&amp;B-Profit and Loss'!$A$1:$H$96</definedName>
    <definedName name="_xlnm.Print_Area" localSheetId="7">'7-Balance Sheet'!$A$1:$I$53</definedName>
    <definedName name="_xlnm.Print_Area" localSheetId="0">'Tips'!$A$1:$M$31</definedName>
    <definedName name="_xlnm.Print_Area">'7-Balance Sheet'!$A$54:$H$118</definedName>
    <definedName name="PRINTDRAW">'1A&amp;B-Drawings Budget'!$A$285:$C$296</definedName>
    <definedName name="PRINTDREX">'1A&amp;B-Drawings Budget'!$F$285:$H$292</definedName>
    <definedName name="PROFITS1">'6A&amp;B-Profit and Loss'!$A$1:$G$47</definedName>
    <definedName name="PROFITS2">'6A&amp;B-Profit and Loss'!$A$49:$G$96</definedName>
    <definedName name="SALESMIX1">'3A&amp;B-Supplies (Sales) Mix'!$A$1:$Q$49</definedName>
    <definedName name="SALESMIX2">'3A&amp;B-Supplies (Sales) Mix'!$A$50:$Q$98</definedName>
  </definedNames>
  <calcPr fullCalcOnLoad="1"/>
</workbook>
</file>

<file path=xl/sharedStrings.xml><?xml version="1.0" encoding="utf-8"?>
<sst xmlns="http://schemas.openxmlformats.org/spreadsheetml/2006/main" count="804" uniqueCount="461">
  <si>
    <t>INCOME</t>
  </si>
  <si>
    <t xml:space="preserve">MONTH  </t>
  </si>
  <si>
    <t>Drawings from Business</t>
  </si>
  <si>
    <t>Other Income</t>
  </si>
  <si>
    <t>Total Income this Month</t>
  </si>
  <si>
    <t xml:space="preserve"> </t>
  </si>
  <si>
    <t>Fixed Monthly Expenses</t>
  </si>
  <si>
    <t>Mortgage or Rent</t>
  </si>
  <si>
    <t>Layby/ Personal Loans</t>
  </si>
  <si>
    <t>Insurance (Health)</t>
  </si>
  <si>
    <t>Child Care</t>
  </si>
  <si>
    <t>Schools Fees</t>
  </si>
  <si>
    <t>Credit Cards</t>
  </si>
  <si>
    <t>Personal Pocket-Money</t>
  </si>
  <si>
    <t>Planned Savings (Super.)</t>
  </si>
  <si>
    <t>Other</t>
  </si>
  <si>
    <t>Total Fixed Expenses</t>
  </si>
  <si>
    <t>Variable Monthly Expenses</t>
  </si>
  <si>
    <t>Food</t>
  </si>
  <si>
    <t>Power &amp; Gas</t>
  </si>
  <si>
    <t>Clothing</t>
  </si>
  <si>
    <t>Recreation</t>
  </si>
  <si>
    <t>Contributions (Religious)</t>
  </si>
  <si>
    <t>Fuel (Petrol - Personal % Only)</t>
  </si>
  <si>
    <t>Medical Expenses</t>
  </si>
  <si>
    <t>Other (Telecom)</t>
  </si>
  <si>
    <t>Total Variable Expenses</t>
  </si>
  <si>
    <t>Fixed Infrequent Expenses</t>
  </si>
  <si>
    <t>Insurance (House &amp; Car)</t>
  </si>
  <si>
    <t>Annual Subscriptions</t>
  </si>
  <si>
    <t>Property Rates / Taxes</t>
  </si>
  <si>
    <t>Tuition Fees</t>
  </si>
  <si>
    <t>Magazine Subscriptions</t>
  </si>
  <si>
    <t xml:space="preserve"> Total Infrequent Expenses</t>
  </si>
  <si>
    <t>Variable Infrequent Expenses</t>
  </si>
  <si>
    <t>Gifts</t>
  </si>
  <si>
    <t>Holidays</t>
  </si>
  <si>
    <t>Car Repairs &amp; Rego</t>
  </si>
  <si>
    <t>Home Maintenance</t>
  </si>
  <si>
    <t>Dental Fees</t>
  </si>
  <si>
    <t>Durable Goods Purchase</t>
  </si>
  <si>
    <t>Donations</t>
  </si>
  <si>
    <t>Total Expenses</t>
  </si>
  <si>
    <t>Total Income(w/out Drawings) this Month</t>
  </si>
  <si>
    <t>minus  'Total Expenses</t>
  </si>
  <si>
    <t>Monthly Surplus/Shortfall</t>
  </si>
  <si>
    <t>Fuel (Petrol)</t>
  </si>
  <si>
    <t>Note: Do NOT enter numbers into this section. It is purely an intermediate calculation line to make certain equations work in the above spreadsheets.</t>
  </si>
  <si>
    <t>It is not necessary to print this page.</t>
  </si>
  <si>
    <t>Balance w/out Drawings Yr1</t>
  </si>
  <si>
    <t>Balance w/out Drawings Yr2</t>
  </si>
  <si>
    <t xml:space="preserve">HOUSEHOLD 2:  </t>
  </si>
  <si>
    <t>This section provides data necessary for the printing macro:</t>
  </si>
  <si>
    <t>choices-range (PRINTDRAW):</t>
  </si>
  <si>
    <t>YOUR Drawings Budget (Yr 1 &amp; 2)</t>
  </si>
  <si>
    <t xml:space="preserve"> 1</t>
  </si>
  <si>
    <t>{SELECT DRAWINGS1}</t>
  </si>
  <si>
    <t>{PRINT}</t>
  </si>
  <si>
    <t>{SELECT DRAWINGS2}</t>
  </si>
  <si>
    <t>{QUIT}</t>
  </si>
  <si>
    <t>Results Range:</t>
  </si>
  <si>
    <t>MAY</t>
  </si>
  <si>
    <t>A PARTNER'S Budget (Yr 1 &amp; 2)</t>
  </si>
  <si>
    <t>{SELECT DRAWINGS3}</t>
  </si>
  <si>
    <t>{SELECT DRAWINGS4}</t>
  </si>
  <si>
    <t>JUN</t>
  </si>
  <si>
    <t>BOTH mine and my partner's.</t>
  </si>
  <si>
    <t>JUL</t>
  </si>
  <si>
    <t xml:space="preserve">               Year 1</t>
  </si>
  <si>
    <t xml:space="preserve">               Year 2</t>
  </si>
  <si>
    <t>AUG</t>
  </si>
  <si>
    <t>SEP</t>
  </si>
  <si>
    <t>choices-range (PRINTDREX):</t>
  </si>
  <si>
    <t>YOURS Only.</t>
  </si>
  <si>
    <t>{SELECT DRAWINGS5}</t>
  </si>
  <si>
    <t>OCT</t>
  </si>
  <si>
    <t>A PARTNER'S Only.</t>
  </si>
  <si>
    <t>{SELECT DRAWINGS6}</t>
  </si>
  <si>
    <t>NOV</t>
  </si>
  <si>
    <t>BOTH.</t>
  </si>
  <si>
    <t>DEC</t>
  </si>
  <si>
    <t>JAN</t>
  </si>
  <si>
    <t>FEB</t>
  </si>
  <si>
    <t>MAR</t>
  </si>
  <si>
    <t>APR</t>
  </si>
  <si>
    <t>TOTAL</t>
  </si>
  <si>
    <t>Do NOT alter this information... it supplies info about</t>
  </si>
  <si>
    <t>the level of the current NEIS allowance.</t>
  </si>
  <si>
    <t>ONE</t>
  </si>
  <si>
    <t>{BLANK B:B6..B:M6}</t>
  </si>
  <si>
    <t>{EDIT-QUICK-COPY B:B6;B:Q283}</t>
  </si>
  <si>
    <t>{EDIT-COPY-FILL right;B:B6..B:M6}</t>
  </si>
  <si>
    <t>{BLANK B:B54..B:M54}</t>
  </si>
  <si>
    <t>{EDIT-QUICK-COPY B:B54;B:S283}</t>
  </si>
  <si>
    <t>{EDIT-COPY-FILL right;B:B54..B:M54}</t>
  </si>
  <si>
    <t>PARTNERSHIP:</t>
  </si>
  <si>
    <t>{BLANK B:B137..B:M137}</t>
  </si>
  <si>
    <t>{EDIT-QUICK-COPY B:B137;B:Q303}</t>
  </si>
  <si>
    <t>{EDIT-COPY-FILL right;B:B137..B:M137}</t>
  </si>
  <si>
    <t>{BLANK B:B185..B:M185}</t>
  </si>
  <si>
    <t>{EDIT-QUICK-COPY B:B185;B:S303}</t>
  </si>
  <si>
    <t>{EDIT-COPY-FILL right;B:B185..B:M185}</t>
  </si>
  <si>
    <t>TWO</t>
  </si>
  <si>
    <t>{EDIT-QUICK-COPY B:B6;B:Q284}</t>
  </si>
  <si>
    <t>{EDIT-QUICK-COPY B:B54;B:S284}</t>
  </si>
  <si>
    <t>NEIS ALLOWANCE (MONTHLY)</t>
  </si>
  <si>
    <t>{EDIT-QUICK-COPY B:B137;B:Q304}</t>
  </si>
  <si>
    <t>{EDIT-QUICK-COPY B:B185;B:S304}</t>
  </si>
  <si>
    <t>PRODUCTS / SERVICES</t>
  </si>
  <si>
    <t>Estimated % of Cash Payments:</t>
  </si>
  <si>
    <t>TOTAL ESTIMATED CASH RECEIPTS</t>
  </si>
  <si>
    <t>Estimated % of Sales Paid in 30 Days:</t>
  </si>
  <si>
    <t>Estimated % of Sales Paid in 60 Days:</t>
  </si>
  <si>
    <t>Estimated % of Sales Paid in 90 Days:</t>
  </si>
  <si>
    <t>TOTAL ESTIMATED CREDIT RECEIPTS</t>
  </si>
  <si>
    <t>Annual Sales Mix (Year 1)</t>
  </si>
  <si>
    <t>Annual Sales Mix (Year 2)</t>
  </si>
  <si>
    <t>MONTH</t>
  </si>
  <si>
    <t>COST OF</t>
  </si>
  <si>
    <t>GOODS SOLD</t>
  </si>
  <si>
    <t>TOTAL SALES</t>
  </si>
  <si>
    <t>Total Cost of Goods</t>
  </si>
  <si>
    <t>Month</t>
  </si>
  <si>
    <t>SELLING</t>
  </si>
  <si>
    <t>PRICE</t>
  </si>
  <si>
    <t>UNITS -&gt;</t>
  </si>
  <si>
    <t>PRICE*</t>
  </si>
  <si>
    <t>PRODUCT / SERVICE</t>
  </si>
  <si>
    <t>TOTAL ITEMS</t>
  </si>
  <si>
    <t>YEAR ONE</t>
  </si>
  <si>
    <t>YEAR TWO</t>
  </si>
  <si>
    <t xml:space="preserve"> Item Description</t>
  </si>
  <si>
    <t xml:space="preserve"> Fixed Assets:</t>
  </si>
  <si>
    <t>Working Capital/Expense Items</t>
  </si>
  <si>
    <t xml:space="preserve"> Working Capital</t>
  </si>
  <si>
    <t>Opening Stock / Materials On Hand</t>
  </si>
  <si>
    <t>Detail below business loans from all lenders including family and non-commercial loans.</t>
  </si>
  <si>
    <t>Name of Lender</t>
  </si>
  <si>
    <t>(Full Address Details Necessary)</t>
  </si>
  <si>
    <t xml:space="preserve">Total  </t>
  </si>
  <si>
    <t>LOAN #1  DETAILS</t>
  </si>
  <si>
    <t>Estimated Loan</t>
  </si>
  <si>
    <t>Stamp Dutie(s)</t>
  </si>
  <si>
    <t>Application Fees</t>
  </si>
  <si>
    <t>+Other Costs</t>
  </si>
  <si>
    <t>Total Loan Required</t>
  </si>
  <si>
    <t>LOAN #2  DETAILS</t>
  </si>
  <si>
    <t>(Market Value)</t>
  </si>
  <si>
    <t>OWNER INVESTMENT</t>
  </si>
  <si>
    <t>Loan</t>
  </si>
  <si>
    <t>Amount</t>
  </si>
  <si>
    <t xml:space="preserve">  Annual Principal Payment</t>
  </si>
  <si>
    <t xml:space="preserve">  Annual Interest Payment</t>
  </si>
  <si>
    <t>(At Cost - Ex GST)</t>
  </si>
  <si>
    <t>Business Depreciation</t>
  </si>
  <si>
    <t>AMOUNT TO BE PURCHASED</t>
  </si>
  <si>
    <t>Date</t>
  </si>
  <si>
    <t>Required</t>
  </si>
  <si>
    <t xml:space="preserve">Total Loan </t>
  </si>
  <si>
    <t>Loan Term (Months)</t>
  </si>
  <si>
    <t xml:space="preserve">Interest Rate </t>
  </si>
  <si>
    <t xml:space="preserve">Annual Payments </t>
  </si>
  <si>
    <t xml:space="preserve">Monthly Payment </t>
  </si>
  <si>
    <t>Total Value</t>
  </si>
  <si>
    <t xml:space="preserve">Total Depreciation = </t>
  </si>
  <si>
    <t>Year One</t>
  </si>
  <si>
    <t>TOTAL ASSETS REQUIRED</t>
  </si>
  <si>
    <t xml:space="preserve"> Minus Owner Funds Available to Invest</t>
  </si>
  <si>
    <t xml:space="preserve"> TOTAL FUNDING TO BE OBTAINED</t>
  </si>
  <si>
    <t>Monthly</t>
  </si>
  <si>
    <t>Repayment</t>
  </si>
  <si>
    <t>%</t>
  </si>
  <si>
    <t>Deprec.</t>
  </si>
  <si>
    <t>Term</t>
  </si>
  <si>
    <t>(Years)</t>
  </si>
  <si>
    <t xml:space="preserve">Annualised  </t>
  </si>
  <si>
    <t>Depreciation</t>
  </si>
  <si>
    <t>Total</t>
  </si>
  <si>
    <t>To Be Repaid</t>
  </si>
  <si>
    <t>% of</t>
  </si>
  <si>
    <t>Personal Use</t>
  </si>
  <si>
    <t>Business</t>
  </si>
  <si>
    <t xml:space="preserve">Total Fixed Assets </t>
  </si>
  <si>
    <t>To Purchase (Ex-GST)</t>
  </si>
  <si>
    <t>Owned At Start Up</t>
  </si>
  <si>
    <t>YEAR 1</t>
  </si>
  <si>
    <t>WDV</t>
  </si>
  <si>
    <t>Yr 2 Total</t>
  </si>
  <si>
    <t>DEPREC.</t>
  </si>
  <si>
    <t>Yr 2 Business</t>
  </si>
  <si>
    <t xml:space="preserve">  None Required</t>
  </si>
  <si>
    <t>CASH SALES</t>
  </si>
  <si>
    <t>PAYMENT FROM CREDIT SALES</t>
  </si>
  <si>
    <t>OTHER $ (BANK LOAN)</t>
  </si>
  <si>
    <t>OTHER $ (OWNER INVESTMENT)</t>
  </si>
  <si>
    <t>BUSINESS EXPENSES (Excluding GST)</t>
  </si>
  <si>
    <t>ACCOUNTING FEES</t>
  </si>
  <si>
    <t>ADVERTISING</t>
  </si>
  <si>
    <t>BANK FEES &amp; GOV'T. DUTIES</t>
  </si>
  <si>
    <t>FREIGHT / COURIER</t>
  </si>
  <si>
    <t>ELECTRICITY &amp; GAS</t>
  </si>
  <si>
    <t>EMPLOYEE WAGES &amp; SUPERANNUATION</t>
  </si>
  <si>
    <t>HIRE PURCHASE</t>
  </si>
  <si>
    <t>INSURANCES</t>
  </si>
  <si>
    <t>LEASE PAYMENTS (EQUIPMENT)</t>
  </si>
  <si>
    <t>LEGAL EXPENSES</t>
  </si>
  <si>
    <t>LOAN REPAYMENT #1 (Principal &amp; Interest)</t>
  </si>
  <si>
    <t>LOAN REPAYMENT #2 (Principal &amp; Interest)</t>
  </si>
  <si>
    <t>MOTOR VEHICLE EXPENSES (Business % Only)</t>
  </si>
  <si>
    <t>PURCHASES - PLANT &amp; EQUIPMENT</t>
  </si>
  <si>
    <t xml:space="preserve">                      - STOCK / MATERIALS</t>
  </si>
  <si>
    <t>RENT/ LEASE PAYMENTS (PROPERTY)</t>
  </si>
  <si>
    <t>REPAIRS AND MAINTENANCE</t>
  </si>
  <si>
    <t>STATIONERY &amp; OFFICE SUPPLIES</t>
  </si>
  <si>
    <t>PRINTING &amp; POSTAGE</t>
  </si>
  <si>
    <t>TELEPHONE</t>
  </si>
  <si>
    <t xml:space="preserve">GST Nett   </t>
  </si>
  <si>
    <t xml:space="preserve">GST Remittance / Refund   </t>
  </si>
  <si>
    <t xml:space="preserve">PERSONAL EXPENSES  </t>
  </si>
  <si>
    <t xml:space="preserve">OWNERS DRAWINGS  </t>
  </si>
  <si>
    <t xml:space="preserve">PAYG LIABILITY  </t>
  </si>
  <si>
    <t xml:space="preserve">INSTALLMENT RATE  </t>
  </si>
  <si>
    <t>$ BALANCE @  BEGINNING OF MONTH</t>
  </si>
  <si>
    <t>NET (INCREASE/DECREASE) FOR MONTH</t>
  </si>
  <si>
    <t>BANK BALANCE @ END OF MONTH</t>
  </si>
  <si>
    <t>Cash Flow Forecast (Year 1)</t>
  </si>
  <si>
    <t>Cash Flow Forecast (Year 2)</t>
  </si>
  <si>
    <t>YEAR 2</t>
  </si>
  <si>
    <t xml:space="preserve">                                                  PROFIT &amp; LOSS PROJECTION                                                  </t>
  </si>
  <si>
    <t>1st Quarter</t>
  </si>
  <si>
    <t>2nd Quarter</t>
  </si>
  <si>
    <t>3rd Quarter</t>
  </si>
  <si>
    <t>4th Quarter</t>
  </si>
  <si>
    <t>12 MONTHS</t>
  </si>
  <si>
    <t>*These figures do not include GST collected / paid.</t>
  </si>
  <si>
    <t>SALES*</t>
  </si>
  <si>
    <t>SALES</t>
  </si>
  <si>
    <t>COST of</t>
  </si>
  <si>
    <t>GOODS SOLD*</t>
  </si>
  <si>
    <t>GROSS</t>
  </si>
  <si>
    <t>PROFIT*</t>
  </si>
  <si>
    <t>PROFIT</t>
  </si>
  <si>
    <t>EXPENDITURE*</t>
  </si>
  <si>
    <t>GROSS PROFIT</t>
  </si>
  <si>
    <t>╗  Accounting Fees</t>
  </si>
  <si>
    <t>╗  Advertising</t>
  </si>
  <si>
    <t>╗  Cartage/Freight</t>
  </si>
  <si>
    <t>╗  Electricity and Gas</t>
  </si>
  <si>
    <t>╗  Employee Wages &amp; Super.</t>
  </si>
  <si>
    <t>╗  Hire Purchase</t>
  </si>
  <si>
    <t>╗  Insurances</t>
  </si>
  <si>
    <t>╗  Lease Payments</t>
  </si>
  <si>
    <t>╗  Legal Expenses</t>
  </si>
  <si>
    <t>╗  Motor Vehicle Expenses</t>
  </si>
  <si>
    <t>╗  Rent or Lease on Property</t>
  </si>
  <si>
    <t>╗  Repairs and Maintenance</t>
  </si>
  <si>
    <t>╗  Stationery &amp;</t>
  </si>
  <si>
    <t xml:space="preserve">       and Office Supplies</t>
  </si>
  <si>
    <t>╗  Printing &amp; Postage</t>
  </si>
  <si>
    <t>╗  Telephone</t>
  </si>
  <si>
    <t>TOTAL EXPENSES</t>
  </si>
  <si>
    <t>NET PROFIT</t>
  </si>
  <si>
    <t>EXPENDITURE</t>
  </si>
  <si>
    <t>Year 1</t>
  </si>
  <si>
    <t>Year 2</t>
  </si>
  <si>
    <t>Tax Calculation - Year One:</t>
  </si>
  <si>
    <t>Tax Calculation - Year 2:</t>
  </si>
  <si>
    <t xml:space="preserve"> # of Applicants</t>
  </si>
  <si>
    <t>Rate</t>
  </si>
  <si>
    <t>Tax Per Applicant</t>
  </si>
  <si>
    <t xml:space="preserve">Total Tax   </t>
  </si>
  <si>
    <t xml:space="preserve">Installment Rate:   </t>
  </si>
  <si>
    <t>____________</t>
  </si>
  <si>
    <t>ASSETS</t>
  </si>
  <si>
    <t>LIABILITIES</t>
  </si>
  <si>
    <t>NET WORTH</t>
  </si>
  <si>
    <t>Choices-Range (APPENDIX2):</t>
  </si>
  <si>
    <t>YOURS (inc. spouse/de facto)</t>
  </si>
  <si>
    <t>{SELECT appendix2A}</t>
  </si>
  <si>
    <t>Cash (checking) accounts</t>
  </si>
  <si>
    <t>Cash (savings) accounts</t>
  </si>
  <si>
    <t>Money owed to you</t>
  </si>
  <si>
    <t>Certificates of deposit</t>
  </si>
  <si>
    <t>Life insurance (cash value)</t>
  </si>
  <si>
    <t>Money market funds</t>
  </si>
  <si>
    <t>Securities (stocks, bonds)</t>
  </si>
  <si>
    <t>Superannuation</t>
  </si>
  <si>
    <t>Real estate (market value)</t>
  </si>
  <si>
    <t>Vehicles (market value)</t>
  </si>
  <si>
    <t>Household &amp; Personal Effects</t>
  </si>
  <si>
    <t>Other assets (specify)</t>
  </si>
  <si>
    <t>Credit card bills</t>
  </si>
  <si>
    <t>Home mortgage</t>
  </si>
  <si>
    <t>Other mortgages</t>
  </si>
  <si>
    <t>Vehicle loans</t>
  </si>
  <si>
    <t>Personal loans</t>
  </si>
  <si>
    <t>Personal guarantees</t>
  </si>
  <si>
    <t>Education loans</t>
  </si>
  <si>
    <t>Business loan obligations</t>
  </si>
  <si>
    <t>Taxes</t>
  </si>
  <si>
    <t>Other debts</t>
  </si>
  <si>
    <t>YOURS and ONE Partner</t>
  </si>
  <si>
    <t>{SELECT appendix2B}</t>
  </si>
  <si>
    <t>Date prepared</t>
  </si>
  <si>
    <t xml:space="preserve">Total Assets: </t>
  </si>
  <si>
    <t>Total Liabilities:</t>
  </si>
  <si>
    <t>Total Net Worth:</t>
  </si>
  <si>
    <t>YOURS and TWO Partners</t>
  </si>
  <si>
    <t>{SELECT appendix2C}</t>
  </si>
  <si>
    <t>PROPRIETORSHIP</t>
  </si>
  <si>
    <t>Represented By:</t>
  </si>
  <si>
    <t>Less</t>
  </si>
  <si>
    <t>Equals</t>
  </si>
  <si>
    <t>Projected Balance Sheet (Year 1)</t>
  </si>
  <si>
    <t>NET ASSETS</t>
  </si>
  <si>
    <t>Do NOT alter the following section.  It helps the worksheet function properly.</t>
  </si>
  <si>
    <t>BUSSTRUCTURE</t>
  </si>
  <si>
    <t>Sole Owner</t>
  </si>
  <si>
    <t>{EDIT-CLEAR bal_partner;"both"}</t>
  </si>
  <si>
    <t>{SCROLL-TO-CELL J:A1}</t>
  </si>
  <si>
    <t>Results-Range</t>
  </si>
  <si>
    <t>Owners Equity (At beginning of period)</t>
  </si>
  <si>
    <t>Net Income</t>
  </si>
  <si>
    <t>Additional Owner Investments</t>
  </si>
  <si>
    <t>TOTAL OWNERS FUNDS</t>
  </si>
  <si>
    <t>Current Assets:</t>
  </si>
  <si>
    <t>Cash At Bank</t>
  </si>
  <si>
    <t>Petty Cash on Hand</t>
  </si>
  <si>
    <t xml:space="preserve">Stock on Hand / Finished Goods </t>
  </si>
  <si>
    <t>Work In Progress</t>
  </si>
  <si>
    <t>Trade Debtors</t>
  </si>
  <si>
    <t>Prepaid Expenses / Other</t>
  </si>
  <si>
    <t>Fixed Assets:</t>
  </si>
  <si>
    <t>Plant &amp; Equipment (At Cost)</t>
  </si>
  <si>
    <t xml:space="preserve">  Less Depreciation</t>
  </si>
  <si>
    <t>Motor Vehicles  (At Cost)</t>
  </si>
  <si>
    <t>Land &amp; Buildings</t>
  </si>
  <si>
    <t>TOTAL ASSETS</t>
  </si>
  <si>
    <t>Current Liabilities</t>
  </si>
  <si>
    <t>Trade Creditors</t>
  </si>
  <si>
    <t>Accrued Expenses</t>
  </si>
  <si>
    <t>Bank Overdraft</t>
  </si>
  <si>
    <t>Other Current Liabilities:</t>
  </si>
  <si>
    <t>Long Term Liabilities</t>
  </si>
  <si>
    <t xml:space="preserve">Other Loan </t>
  </si>
  <si>
    <t>TOTAL LIABILITIES</t>
  </si>
  <si>
    <t>Partnership</t>
  </si>
  <si>
    <t>{EDIT-CLEAR bal_sole;"both"}</t>
  </si>
  <si>
    <t>{SCROLL-TO-CELL J:A54}</t>
  </si>
  <si>
    <t>Total Current Assets</t>
  </si>
  <si>
    <t xml:space="preserve">Total Fixed Assets   </t>
  </si>
  <si>
    <t>Total Current Liabilities</t>
  </si>
  <si>
    <t>Total Long Term Liabilities</t>
  </si>
  <si>
    <t xml:space="preserve">  (At Depreciated Value)</t>
  </si>
  <si>
    <t>Bills Unpaid</t>
  </si>
  <si>
    <t>EXPENSES (Including GST)</t>
  </si>
  <si>
    <t>(Personal Household Budget)</t>
  </si>
  <si>
    <t xml:space="preserve">╗  </t>
  </si>
  <si>
    <t>╗  Start up Expenses</t>
  </si>
  <si>
    <t>Other -</t>
  </si>
  <si>
    <t>Name(s):</t>
  </si>
  <si>
    <t>GST Nett on hand</t>
  </si>
  <si>
    <t>PAYG Liabilities</t>
  </si>
  <si>
    <t>Bank Loan (Unpaid Balance of Principal)</t>
  </si>
  <si>
    <t>Coverage</t>
  </si>
  <si>
    <t>Estimated tax liability</t>
  </si>
  <si>
    <t>Owners drawings &amp;/or dividends</t>
  </si>
  <si>
    <t>TOTAL COVERAGE</t>
  </si>
  <si>
    <t>PROFIT RESERVES</t>
  </si>
  <si>
    <t>(BEFORE TAX)</t>
  </si>
  <si>
    <t>Purchase of additional equipment</t>
  </si>
  <si>
    <t>Loan Principal repayments</t>
  </si>
  <si>
    <t>╗  Bank Fees &amp; Interest</t>
  </si>
  <si>
    <t>(Projected Sales by Product/Service)</t>
  </si>
  <si>
    <t>Cost of Goods includes your material cost for the item/service, NOT your time.</t>
  </si>
  <si>
    <t>The % off lines 43,45,46 and 47 must equal 100%.</t>
  </si>
  <si>
    <t>Do NOT write in this line. It is computed for you.</t>
  </si>
  <si>
    <t>This line is ONLY for non-business wages.</t>
  </si>
  <si>
    <t>NOTE: If you anticipate using the Simplified Tax System so you can report income on a cash basis,</t>
  </si>
  <si>
    <t>you will have 2 depreciation pools, the General and the Long Life pool. The General pool is everything with a life of less</t>
  </si>
  <si>
    <t>than 25 years.  In the first year the asset goes into the pool, it has a depreciation rate of 15%. After that, the items are</t>
  </si>
  <si>
    <t>depreciated at 30% per year on a diminishing value basis.  So, almost everything you 'invest' or buy for your business</t>
  </si>
  <si>
    <t>will have a depreciation rate of 15% in year one and 30% in the second year.</t>
  </si>
  <si>
    <t>The worksheet has been set up for a cash basis accounting and the STS.  If you will use an accrual system,</t>
  </si>
  <si>
    <t>or are already depreciating some of these items and want to keep the old rate, change the %s in columns F and O.</t>
  </si>
  <si>
    <t>Yr 2 Depr</t>
  </si>
  <si>
    <t xml:space="preserve">Income (Net Profit)/person: </t>
  </si>
  <si>
    <r>
      <t xml:space="preserve">Other instructions and cautions are in </t>
    </r>
    <r>
      <rPr>
        <sz val="10"/>
        <color indexed="10"/>
        <rFont val="Arial"/>
        <family val="2"/>
      </rPr>
      <t>red text</t>
    </r>
    <r>
      <rPr>
        <sz val="10"/>
        <rFont val="Arial"/>
        <family val="0"/>
      </rPr>
      <t xml:space="preserve"> on the right sides of the spreadsheets.</t>
    </r>
  </si>
  <si>
    <r>
      <t xml:space="preserve">Do </t>
    </r>
    <r>
      <rPr>
        <b/>
        <sz val="10"/>
        <rFont val="Arial"/>
        <family val="2"/>
      </rPr>
      <t>not</t>
    </r>
    <r>
      <rPr>
        <sz val="10"/>
        <rFont val="Arial"/>
        <family val="0"/>
      </rPr>
      <t xml:space="preserve"> write in any cells with equations or zeroes in them.  When you put your cursor into a 'cell', if there is an equation showing in the input line, the spreadsheet will compute that answer for you.</t>
    </r>
  </si>
  <si>
    <t>GST Paid (if not registered)</t>
  </si>
  <si>
    <t>This line can NOT be a negative unless you have proof of a bank overdraft.</t>
  </si>
  <si>
    <t>Do not worry if some cells show weird symbols like #DIV right now, these will disappear as the spreadsheets are filled in.</t>
  </si>
  <si>
    <t>If you do not need to put a number into a cell (e.g. no amount for telephone in August) then just leave it blank - don't put in a zero as this makes it hard to read.</t>
  </si>
  <si>
    <t>Start Up</t>
  </si>
  <si>
    <t>- Owner Withdrawals</t>
  </si>
  <si>
    <r>
      <t xml:space="preserve">Do </t>
    </r>
    <r>
      <rPr>
        <b/>
        <sz val="10"/>
        <rFont val="Arial"/>
        <family val="2"/>
      </rPr>
      <t>not</t>
    </r>
    <r>
      <rPr>
        <sz val="10"/>
        <rFont val="Arial"/>
        <family val="0"/>
      </rPr>
      <t xml:space="preserve"> insert or delete rows.  If your business needs different expense items in your cash flow, then change the name of an existing expense category that you will not be using. Otherwise, unless you are knowledgeable about spreadsheet formulas, you will affect the totals and may 'break' the carryover of numbers from sheet to sheet necessitating that you renter the information in a new clean workbook file.</t>
    </r>
  </si>
  <si>
    <t>TABLE 1A - SCHEDULE OF DRAWINGS:</t>
  </si>
  <si>
    <t>TABLE 1B - SCHEDULE OF DRAWINGS:</t>
  </si>
  <si>
    <t>TABLE 1A - Personal Drawings Budget  (Year 1)</t>
  </si>
  <si>
    <t>TABLE 1B - Personal Drawings Budget  (Year 2)</t>
  </si>
  <si>
    <t>TABLE 2                               STATEMENT OF PERSONAL NET WORTH</t>
  </si>
  <si>
    <t>TABLE 4                                            ESTABLISHMENT COSTS</t>
  </si>
  <si>
    <t>TABLE 4  - Establishment Costs</t>
  </si>
  <si>
    <t>TABLE 8                                                               SOURCES OF FUNDS</t>
  </si>
  <si>
    <t>TABLE 8 - Sources of Funds</t>
  </si>
  <si>
    <t>TABLE 3A - SUPPLIES MIX       YEAR 1</t>
  </si>
  <si>
    <t>TABLE 3B - SUPPLIES MIX       YEAR 2</t>
  </si>
  <si>
    <t>TABLE 5A -  CASH FLOW FORECAST</t>
  </si>
  <si>
    <t>TABLE 5B - CASH FLOW FORECAST</t>
  </si>
  <si>
    <t>TABLE 6A         Profit &amp; Loss Statement (Year 1)</t>
  </si>
  <si>
    <t>TABLE 6B                          Profit &amp; Loss Statement (Year 2)</t>
  </si>
  <si>
    <t xml:space="preserve">TABLE 7                                          </t>
  </si>
  <si>
    <t>BALANCE SHEET</t>
  </si>
  <si>
    <r>
      <t xml:space="preserve">Work the sheets from left to right (following the tabs at the bottom e.g. 1A&amp;B, then 2, etc.). </t>
    </r>
    <r>
      <rPr>
        <sz val="10"/>
        <rFont val="Arial"/>
        <family val="2"/>
      </rPr>
      <t>The ones on the right will be almost completely filled in for you.</t>
    </r>
  </si>
  <si>
    <t>TABLE 2 - Statement of Personal Net Worth</t>
  </si>
  <si>
    <t>If you will NOT be registered for GST, delete the numbers from the cells in this row.</t>
  </si>
  <si>
    <t>Fill in ONLY the coloured cells in these two sheets. The rest are computed for you!</t>
  </si>
  <si>
    <t>Already Owned</t>
  </si>
  <si>
    <t>Need To Purchase</t>
  </si>
  <si>
    <t>Sales</t>
  </si>
  <si>
    <t>= Gross Profit</t>
  </si>
  <si>
    <t>Add'l Equipment (At Cost)</t>
  </si>
  <si>
    <t>Gross Profit Margin =</t>
  </si>
  <si>
    <t>Net Profit margin =</t>
  </si>
  <si>
    <t>Current Ratio=</t>
  </si>
  <si>
    <t>:1</t>
  </si>
  <si>
    <t>Liquid Ratio=</t>
  </si>
  <si>
    <t>Proprietary Ratio=</t>
  </si>
  <si>
    <t>$2850+30%</t>
  </si>
  <si>
    <t>$17850+40%</t>
  </si>
  <si>
    <t>$47850+45%</t>
  </si>
  <si>
    <t>Note: Cost and Price do not include GST on this table.</t>
  </si>
  <si>
    <t>(Fixed Costs)</t>
  </si>
  <si>
    <r>
      <t>Break Even Sales</t>
    </r>
    <r>
      <rPr>
        <sz val="11"/>
        <color indexed="8"/>
        <rFont val="Times New Roman"/>
        <family val="1"/>
      </rPr>
      <t xml:space="preserve">                         </t>
    </r>
    <r>
      <rPr>
        <i/>
        <sz val="11"/>
        <color indexed="8"/>
        <rFont val="Times New Roman"/>
        <family val="1"/>
      </rPr>
      <t>(Fixed Costs ÷ Contribution Margin)</t>
    </r>
  </si>
  <si>
    <r>
      <t xml:space="preserve">Gross Profit Margin                      </t>
    </r>
    <r>
      <rPr>
        <i/>
        <sz val="11"/>
        <color indexed="8"/>
        <rFont val="Times New Roman"/>
        <family val="1"/>
      </rPr>
      <t>(Contribution Margin)</t>
    </r>
  </si>
  <si>
    <r>
      <t xml:space="preserve">minus COGS  </t>
    </r>
    <r>
      <rPr>
        <i/>
        <sz val="11"/>
        <color indexed="8"/>
        <rFont val="Times New Roman"/>
        <family val="1"/>
      </rPr>
      <t>(Variable Costs)</t>
    </r>
  </si>
  <si>
    <t>Overhead Expenses + Loan Principal</t>
  </si>
  <si>
    <t>KEY FINANCIAL RATIOS</t>
  </si>
  <si>
    <t>your tax amounts may vary based on your particular situation (i.e. other external income).</t>
  </si>
  <si>
    <t>NOTE:  Tax rates shown are effective July 1 2006. This is an approximate calculation;</t>
  </si>
  <si>
    <t>Fam. Pymnt / Rent Assistance</t>
  </si>
  <si>
    <t>Non Business Wages Income</t>
  </si>
  <si>
    <t>The Selling Price is the price you receive for the item without GST included.</t>
  </si>
  <si>
    <t>If you use an item (say your car) for non-business use, place the % of PERSONAL USE here</t>
  </si>
  <si>
    <t xml:space="preserve">GST COLLECTED ON SALES (if registered)   </t>
  </si>
  <si>
    <t>Do NOT write in any cells with a '0' or formula; they will be computed for you!</t>
  </si>
  <si>
    <t>TOTAL RECEIPTS  (Inflows)</t>
  </si>
  <si>
    <t xml:space="preserve">TOTAL PAYMENTS (Outflows)  </t>
  </si>
  <si>
    <t xml:space="preserve">TOTAL BUSINESS EXPENSES   (Excluding GST)   </t>
  </si>
  <si>
    <t>BUSINESS EXPENSES   (Excluding GST)</t>
  </si>
  <si>
    <t xml:space="preserve">GST Paid On Inputs (Business Expenses)  </t>
  </si>
  <si>
    <r>
      <t xml:space="preserve">If you will </t>
    </r>
    <r>
      <rPr>
        <b/>
        <sz val="10"/>
        <rFont val="Arial"/>
        <family val="2"/>
      </rPr>
      <t>not</t>
    </r>
    <r>
      <rPr>
        <sz val="10"/>
        <rFont val="Arial"/>
        <family val="0"/>
      </rPr>
      <t xml:space="preserve"> be registering for GST, you need to delete amounts shown in Table 5A in row 9, row 39 and row 40.  It is important that you </t>
    </r>
    <r>
      <rPr>
        <b/>
        <sz val="10"/>
        <rFont val="Arial"/>
        <family val="2"/>
      </rPr>
      <t xml:space="preserve">leave </t>
    </r>
    <r>
      <rPr>
        <sz val="10"/>
        <rFont val="Arial"/>
        <family val="2"/>
      </rPr>
      <t>the amounts in row 38, Input Credits, as you will be paying this amount of GST on your business expenses even if you can't claim it back because you are not registered for GST.  In Table 5B, do the same thing in Rows 60, 90 and 91.  The GST paid on expenses will then be included in Tables 6A&amp;B.</t>
    </r>
  </si>
  <si>
    <r>
      <t xml:space="preserve">VEHICLES </t>
    </r>
    <r>
      <rPr>
        <b/>
        <sz val="10"/>
        <color indexed="8"/>
        <rFont val="Arial"/>
        <family val="0"/>
      </rPr>
      <t>▼</t>
    </r>
  </si>
  <si>
    <t xml:space="preserve">      put product name here</t>
  </si>
  <si>
    <t>October 2007 - September 2008</t>
  </si>
  <si>
    <t>October 2008 - September 2009</t>
  </si>
  <si>
    <t xml:space="preserve">    At 30 September 2008</t>
  </si>
  <si>
    <t xml:space="preserve">If you want to keep this original file as a 'blank' in case you need it again, save your own version by going to the FILE menu and choosing SAVE AS… and naming the new file with your name.  Note: You will not be able to do this if you are trying to save the original AND your own version on a floppy disk - the files are too large to fit two on a floppy. I suggest copying the original, blank file to your hard drive and saving the new, your version, file to a floppy if you need to take it to your Mentor. </t>
  </si>
  <si>
    <t>TIPS for completing the Financial forms</t>
  </si>
  <si>
    <t>When you've got these mostly finished, you are welcome to email them to me and I'll check them for 'rationality' from a financial perspective.  I can also make sure your Balance Sheet balances as they don't always do so automatically depending on different situations.</t>
  </si>
  <si>
    <t xml:space="preserve">Income/person: </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</si>
</sst>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General;[Red]\-General"/>
    <numFmt numFmtId="173" formatCode="0;[Red]\-0"/>
    <numFmt numFmtId="174" formatCode="[$$-C09]#,##0;[Red]\-[$$-C09]#,##0"/>
    <numFmt numFmtId="175" formatCode="0.00;[Red]\-0.00"/>
    <numFmt numFmtId="176" formatCode="[$$-C09]#,##0.00"/>
    <numFmt numFmtId="177" formatCode="[$$-C09]#,##0"/>
    <numFmt numFmtId="178" formatCode="0.0%"/>
    <numFmt numFmtId="179" formatCode="0.0000"/>
    <numFmt numFmtId="180" formatCode="0.000"/>
    <numFmt numFmtId="181" formatCode="&quot;Yes&quot;;&quot;Yes&quot;;&quot;No&quot;"/>
    <numFmt numFmtId="182" formatCode="&quot;True&quot;;&quot;True&quot;;&quot;False&quot;"/>
    <numFmt numFmtId="183" formatCode="&quot;On&quot;;&quot;On&quot;;&quot;Off&quot;"/>
    <numFmt numFmtId="184" formatCode="[$€-2]\ #,##0.00_);[Red]\([$€-2]\ #,##0.00\)"/>
    <numFmt numFmtId="185" formatCode="&quot;$&quot;#,##0"/>
    <numFmt numFmtId="186" formatCode="#,##0_ ;[Red]\-#,##0\ "/>
  </numFmts>
  <fonts count="30">
    <font>
      <sz val="12"/>
      <name val="Arial"/>
      <family val="0"/>
    </font>
    <font>
      <b/>
      <sz val="10"/>
      <name val="Arial"/>
      <family val="0"/>
    </font>
    <font>
      <i/>
      <sz val="10"/>
      <name val="Arial"/>
      <family val="0"/>
    </font>
    <font>
      <b/>
      <i/>
      <sz val="10"/>
      <name val="Arial"/>
      <family val="0"/>
    </font>
    <font>
      <sz val="10"/>
      <color indexed="8"/>
      <name val="Arial"/>
      <family val="0"/>
    </font>
    <font>
      <b/>
      <sz val="14"/>
      <color indexed="8"/>
      <name val="Arial"/>
      <family val="0"/>
    </font>
    <font>
      <b/>
      <sz val="12"/>
      <color indexed="8"/>
      <name val="Arial"/>
      <family val="0"/>
    </font>
    <font>
      <b/>
      <sz val="10"/>
      <color indexed="8"/>
      <name val="Arial"/>
      <family val="0"/>
    </font>
    <font>
      <i/>
      <sz val="10"/>
      <color indexed="8"/>
      <name val="Arial"/>
      <family val="0"/>
    </font>
    <font>
      <sz val="10"/>
      <color indexed="12"/>
      <name val="Arial"/>
      <family val="0"/>
    </font>
    <font>
      <sz val="12"/>
      <color indexed="8"/>
      <name val="Arial"/>
      <family val="0"/>
    </font>
    <font>
      <b/>
      <i/>
      <sz val="10"/>
      <color indexed="8"/>
      <name val="Arial"/>
      <family val="0"/>
    </font>
    <font>
      <sz val="9"/>
      <color indexed="8"/>
      <name val="Arial"/>
      <family val="0"/>
    </font>
    <font>
      <u val="single"/>
      <sz val="9.6"/>
      <color indexed="12"/>
      <name val="Arial"/>
      <family val="0"/>
    </font>
    <font>
      <u val="single"/>
      <sz val="9.6"/>
      <color indexed="36"/>
      <name val="Arial"/>
      <family val="0"/>
    </font>
    <font>
      <b/>
      <sz val="12"/>
      <name val="Arial"/>
      <family val="2"/>
    </font>
    <font>
      <sz val="10"/>
      <name val="Arial"/>
      <family val="2"/>
    </font>
    <font>
      <sz val="6"/>
      <name val="Times"/>
      <family val="1"/>
    </font>
    <font>
      <sz val="14"/>
      <name val="Arial"/>
      <family val="2"/>
    </font>
    <font>
      <u val="single"/>
      <sz val="10"/>
      <name val="Arial"/>
      <family val="2"/>
    </font>
    <font>
      <sz val="10"/>
      <color indexed="10"/>
      <name val="Arial"/>
      <family val="0"/>
    </font>
    <font>
      <sz val="12"/>
      <color indexed="10"/>
      <name val="Arial"/>
      <family val="0"/>
    </font>
    <font>
      <sz val="8"/>
      <color indexed="10"/>
      <name val="Arial"/>
      <family val="0"/>
    </font>
    <font>
      <b/>
      <sz val="10"/>
      <color indexed="10"/>
      <name val="Arial"/>
      <family val="2"/>
    </font>
    <font>
      <sz val="11"/>
      <color indexed="8"/>
      <name val="Times New Roman"/>
      <family val="1"/>
    </font>
    <font>
      <sz val="11"/>
      <name val="Times New Roman"/>
      <family val="1"/>
    </font>
    <font>
      <b/>
      <sz val="11"/>
      <color indexed="8"/>
      <name val="Times New Roman"/>
      <family val="1"/>
    </font>
    <font>
      <i/>
      <sz val="11"/>
      <color indexed="8"/>
      <name val="Times New Roman"/>
      <family val="1"/>
    </font>
    <font>
      <i/>
      <sz val="12"/>
      <name val="Arial"/>
      <family val="0"/>
    </font>
    <font>
      <b/>
      <u val="single"/>
      <sz val="11"/>
      <color indexed="8"/>
      <name val="Times New Roman"/>
      <family val="1"/>
    </font>
  </fonts>
  <fills count="10">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s>
  <borders count="54">
    <border>
      <left/>
      <right/>
      <top/>
      <bottom/>
      <diagonal/>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style="double">
        <color indexed="8"/>
      </top>
      <bottom>
        <color indexed="63"/>
      </bottom>
    </border>
    <border>
      <left>
        <color indexed="63"/>
      </left>
      <right>
        <color indexed="63"/>
      </right>
      <top style="thin">
        <color indexed="8"/>
      </top>
      <bottom>
        <color indexed="63"/>
      </bottom>
    </border>
    <border>
      <left style="double">
        <color indexed="8"/>
      </left>
      <right>
        <color indexed="63"/>
      </right>
      <top style="double">
        <color indexed="8"/>
      </top>
      <bottom>
        <color indexed="63"/>
      </bottom>
    </border>
    <border>
      <left style="double">
        <color indexed="8"/>
      </left>
      <right>
        <color indexed="63"/>
      </right>
      <top>
        <color indexed="63"/>
      </top>
      <bottom>
        <color indexed="63"/>
      </bottom>
    </border>
    <border>
      <left>
        <color indexed="63"/>
      </left>
      <right>
        <color indexed="63"/>
      </right>
      <top style="double">
        <color indexed="8"/>
      </top>
      <bottom>
        <color indexed="63"/>
      </bottom>
    </border>
    <border>
      <left style="double">
        <color indexed="8"/>
      </left>
      <right>
        <color indexed="63"/>
      </right>
      <top style="thin">
        <color indexed="8"/>
      </top>
      <bottom>
        <color indexed="63"/>
      </bottom>
    </border>
    <border>
      <left style="dotted">
        <color indexed="8"/>
      </left>
      <right>
        <color indexed="63"/>
      </right>
      <top style="dotted">
        <color indexed="8"/>
      </top>
      <bottom>
        <color indexed="63"/>
      </bottom>
    </border>
    <border>
      <left style="dotted">
        <color indexed="8"/>
      </left>
      <right>
        <color indexed="63"/>
      </right>
      <top>
        <color indexed="63"/>
      </top>
      <bottom>
        <color indexed="63"/>
      </bottom>
    </border>
    <border>
      <left>
        <color indexed="63"/>
      </left>
      <right>
        <color indexed="63"/>
      </right>
      <top style="dotted">
        <color indexed="8"/>
      </top>
      <bottom>
        <color indexed="63"/>
      </bottom>
    </border>
    <border>
      <left style="thin">
        <color indexed="8"/>
      </left>
      <right style="thin"/>
      <top style="thin">
        <color indexed="8"/>
      </top>
      <bottom style="thin">
        <color indexed="8"/>
      </bottom>
    </border>
    <border>
      <left>
        <color indexed="63"/>
      </left>
      <right style="thin"/>
      <top style="double">
        <color indexed="8"/>
      </top>
      <bottom>
        <color indexed="63"/>
      </bottom>
    </border>
    <border>
      <left>
        <color indexed="63"/>
      </left>
      <right style="thin"/>
      <top style="thin">
        <color indexed="8"/>
      </top>
      <bottom>
        <color indexed="63"/>
      </bottom>
    </border>
    <border>
      <left>
        <color indexed="63"/>
      </left>
      <right style="thin"/>
      <top style="double">
        <color indexed="8"/>
      </top>
      <bottom style="thin">
        <color indexed="8"/>
      </bottom>
    </border>
    <border>
      <left style="thin"/>
      <right style="thin">
        <color indexed="8"/>
      </right>
      <top style="thin">
        <color indexed="8"/>
      </top>
      <bottom>
        <color indexed="63"/>
      </bottom>
    </border>
    <border>
      <left style="thin"/>
      <right style="thin">
        <color indexed="8"/>
      </right>
      <top>
        <color indexed="63"/>
      </top>
      <bottom>
        <color indexed="63"/>
      </bottom>
    </border>
    <border>
      <left style="thin"/>
      <right style="thin">
        <color indexed="8"/>
      </right>
      <top style="double">
        <color indexed="8"/>
      </top>
      <bottom>
        <color indexed="63"/>
      </bottom>
    </border>
    <border>
      <left style="thin"/>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double">
        <color indexed="8"/>
      </right>
      <top style="double">
        <color indexed="8"/>
      </top>
      <bottom style="double">
        <color indexed="8"/>
      </bottom>
    </border>
    <border>
      <left style="medium"/>
      <right style="medium"/>
      <top style="thin"/>
      <bottom style="thin"/>
    </border>
    <border>
      <left style="medium"/>
      <right style="medium"/>
      <top style="thin"/>
      <bottom style="medium"/>
    </border>
    <border>
      <left style="medium"/>
      <right style="medium"/>
      <top style="medium"/>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double"/>
      <bottom style="thin"/>
    </border>
    <border>
      <left style="thin">
        <color indexed="8"/>
      </left>
      <right style="thin">
        <color indexed="8"/>
      </right>
      <top style="thin">
        <color indexed="8"/>
      </top>
      <bottom style="thin">
        <color indexed="8"/>
      </bottom>
    </border>
    <border>
      <left style="thin">
        <color indexed="8"/>
      </left>
      <right style="thin">
        <color indexed="8"/>
      </right>
      <top style="thin"/>
      <bottom style="double"/>
    </border>
    <border>
      <left>
        <color indexed="63"/>
      </left>
      <right>
        <color indexed="63"/>
      </right>
      <top>
        <color indexed="63"/>
      </top>
      <bottom style="thin"/>
    </border>
    <border>
      <left style="medium"/>
      <right style="medium"/>
      <top style="medium"/>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double"/>
      <right style="double">
        <color indexed="8"/>
      </right>
      <top style="double">
        <color indexed="8"/>
      </top>
      <bottom style="double">
        <color indexed="8"/>
      </bottom>
    </border>
    <border>
      <left style="thin">
        <color indexed="8"/>
      </left>
      <right style="thin"/>
      <top style="thin">
        <color indexed="8"/>
      </top>
      <bottom>
        <color indexed="63"/>
      </bottom>
    </border>
    <border>
      <left style="thin">
        <color indexed="8"/>
      </left>
      <right>
        <color indexed="63"/>
      </right>
      <top>
        <color indexed="63"/>
      </top>
      <bottom style="double">
        <color indexed="8"/>
      </bottom>
    </border>
    <border>
      <left>
        <color indexed="63"/>
      </left>
      <right style="thin"/>
      <top>
        <color indexed="63"/>
      </top>
      <bottom style="double">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style="double">
        <color indexed="8"/>
      </right>
      <top>
        <color indexed="63"/>
      </top>
      <bottom>
        <color indexed="63"/>
      </bottom>
    </border>
    <border>
      <left>
        <color indexed="63"/>
      </left>
      <right>
        <color indexed="63"/>
      </right>
      <top style="thin"/>
      <bottom>
        <color indexed="63"/>
      </bottom>
    </border>
  </borders>
  <cellStyleXfs count="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16"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cellStyleXfs>
  <cellXfs count="553">
    <xf numFmtId="0" fontId="0" fillId="0" borderId="0" xfId="0" applyAlignment="1">
      <alignment/>
    </xf>
    <xf numFmtId="172" fontId="4" fillId="2" borderId="0" xfId="0" applyNumberFormat="1" applyFont="1" applyFill="1" applyAlignment="1">
      <alignment/>
    </xf>
    <xf numFmtId="172" fontId="4" fillId="2" borderId="0" xfId="0" applyNumberFormat="1" applyFont="1" applyFill="1" applyAlignment="1">
      <alignment/>
    </xf>
    <xf numFmtId="173" fontId="5" fillId="2" borderId="0" xfId="0" applyNumberFormat="1" applyFont="1" applyFill="1" applyAlignment="1">
      <alignment/>
    </xf>
    <xf numFmtId="172" fontId="6" fillId="2" borderId="0" xfId="0" applyNumberFormat="1" applyFont="1" applyFill="1" applyAlignment="1">
      <alignment horizontal="centerContinuous"/>
    </xf>
    <xf numFmtId="172" fontId="4" fillId="2" borderId="0" xfId="0" applyNumberFormat="1" applyFont="1" applyFill="1" applyAlignment="1">
      <alignment horizontal="centerContinuous"/>
    </xf>
    <xf numFmtId="172" fontId="0" fillId="2" borderId="0" xfId="0" applyNumberFormat="1" applyAlignment="1">
      <alignment/>
    </xf>
    <xf numFmtId="172" fontId="6" fillId="2" borderId="0" xfId="0" applyNumberFormat="1" applyFont="1" applyFill="1" applyAlignment="1">
      <alignment/>
    </xf>
    <xf numFmtId="173" fontId="4" fillId="2" borderId="0" xfId="0" applyNumberFormat="1" applyFont="1" applyFill="1" applyAlignment="1">
      <alignment/>
    </xf>
    <xf numFmtId="172" fontId="7" fillId="2" borderId="0" xfId="0" applyNumberFormat="1" applyFont="1" applyFill="1" applyAlignment="1">
      <alignment horizontal="right"/>
    </xf>
    <xf numFmtId="172" fontId="7" fillId="2" borderId="1" xfId="0" applyNumberFormat="1" applyFont="1" applyFill="1" applyAlignment="1">
      <alignment horizontal="center"/>
    </xf>
    <xf numFmtId="172" fontId="0" fillId="2" borderId="2" xfId="0" applyNumberFormat="1" applyAlignment="1">
      <alignment/>
    </xf>
    <xf numFmtId="172" fontId="4" fillId="2" borderId="1" xfId="0" applyNumberFormat="1" applyFont="1" applyFill="1" applyAlignment="1">
      <alignment/>
    </xf>
    <xf numFmtId="172" fontId="4" fillId="2" borderId="1" xfId="0" applyNumberFormat="1" applyFont="1" applyFill="1" applyAlignment="1">
      <alignment/>
    </xf>
    <xf numFmtId="172" fontId="4" fillId="2" borderId="2" xfId="0" applyNumberFormat="1" applyFont="1" applyFill="1" applyAlignment="1">
      <alignment/>
    </xf>
    <xf numFmtId="174" fontId="4" fillId="2" borderId="1" xfId="0" applyNumberFormat="1" applyFont="1" applyFill="1" applyAlignment="1">
      <alignment/>
    </xf>
    <xf numFmtId="172" fontId="4" fillId="2" borderId="1" xfId="0" applyNumberFormat="1" applyFont="1" applyFill="1" applyAlignment="1">
      <alignment/>
    </xf>
    <xf numFmtId="173" fontId="4" fillId="2" borderId="1" xfId="0" applyNumberFormat="1" applyFont="1" applyFill="1" applyAlignment="1">
      <alignment/>
    </xf>
    <xf numFmtId="173" fontId="4" fillId="2" borderId="1" xfId="0" applyNumberFormat="1" applyFont="1" applyFill="1" applyAlignment="1">
      <alignment/>
    </xf>
    <xf numFmtId="172" fontId="7" fillId="2" borderId="1" xfId="0" applyNumberFormat="1" applyFont="1" applyFill="1" applyAlignment="1">
      <alignment/>
    </xf>
    <xf numFmtId="174" fontId="7" fillId="3" borderId="1" xfId="0" applyNumberFormat="1" applyFont="1" applyFill="1" applyAlignment="1">
      <alignment/>
    </xf>
    <xf numFmtId="174" fontId="7" fillId="3" borderId="3" xfId="0" applyNumberFormat="1" applyFont="1" applyFill="1" applyAlignment="1">
      <alignment/>
    </xf>
    <xf numFmtId="172" fontId="4" fillId="2" borderId="4" xfId="0" applyNumberFormat="1" applyFont="1" applyFill="1" applyAlignment="1">
      <alignment/>
    </xf>
    <xf numFmtId="172" fontId="8" fillId="2" borderId="0" xfId="0" applyNumberFormat="1" applyFont="1" applyFill="1" applyAlignment="1">
      <alignment/>
    </xf>
    <xf numFmtId="172" fontId="0" fillId="2" borderId="4" xfId="0" applyNumberFormat="1" applyAlignment="1">
      <alignment/>
    </xf>
    <xf numFmtId="172" fontId="6" fillId="2" borderId="2" xfId="0" applyNumberFormat="1" applyFont="1" applyFill="1" applyAlignment="1">
      <alignment horizontal="centerContinuous"/>
    </xf>
    <xf numFmtId="172" fontId="8" fillId="2" borderId="0" xfId="0" applyNumberFormat="1" applyFont="1" applyFill="1" applyAlignment="1">
      <alignment/>
    </xf>
    <xf numFmtId="174" fontId="4" fillId="2" borderId="2" xfId="0" applyNumberFormat="1" applyFont="1" applyFill="1" applyAlignment="1">
      <alignment/>
    </xf>
    <xf numFmtId="172" fontId="7" fillId="2" borderId="0" xfId="0" applyNumberFormat="1" applyFont="1" applyFill="1" applyAlignment="1">
      <alignment/>
    </xf>
    <xf numFmtId="172" fontId="4" fillId="2" borderId="1" xfId="0" applyNumberFormat="1" applyFont="1" applyFill="1" applyAlignment="1">
      <alignment horizontal="left" vertical="center" wrapText="1"/>
    </xf>
    <xf numFmtId="172" fontId="4" fillId="2" borderId="0" xfId="0" applyNumberFormat="1" applyFont="1" applyFill="1" applyAlignment="1">
      <alignment/>
    </xf>
    <xf numFmtId="172" fontId="4" fillId="2" borderId="0" xfId="0" applyNumberFormat="1" applyFont="1" applyFill="1" applyAlignment="1">
      <alignment horizontal="centerContinuous"/>
    </xf>
    <xf numFmtId="173" fontId="7" fillId="4" borderId="1" xfId="0" applyNumberFormat="1" applyFont="1" applyFill="1" applyAlignment="1">
      <alignment horizontal="center"/>
    </xf>
    <xf numFmtId="174" fontId="7" fillId="4" borderId="1" xfId="0" applyNumberFormat="1" applyFont="1" applyFill="1" applyAlignment="1">
      <alignment/>
    </xf>
    <xf numFmtId="174" fontId="7" fillId="4" borderId="3" xfId="0" applyNumberFormat="1" applyFont="1" applyFill="1" applyAlignment="1">
      <alignment/>
    </xf>
    <xf numFmtId="174" fontId="7" fillId="4" borderId="5" xfId="0" applyNumberFormat="1" applyFont="1" applyFill="1" applyAlignment="1">
      <alignment/>
    </xf>
    <xf numFmtId="172" fontId="0" fillId="2" borderId="6" xfId="0" applyNumberFormat="1" applyAlignment="1">
      <alignment/>
    </xf>
    <xf numFmtId="172" fontId="4" fillId="2" borderId="7" xfId="0" applyNumberFormat="1" applyFont="1" applyFill="1" applyAlignment="1">
      <alignment/>
    </xf>
    <xf numFmtId="173" fontId="4" fillId="2" borderId="0" xfId="0" applyNumberFormat="1" applyFont="1" applyFill="1" applyAlignment="1">
      <alignment/>
    </xf>
    <xf numFmtId="173" fontId="0" fillId="2" borderId="0" xfId="0" applyNumberFormat="1" applyAlignment="1">
      <alignment/>
    </xf>
    <xf numFmtId="172" fontId="7" fillId="2" borderId="1" xfId="0" applyNumberFormat="1" applyFont="1" applyFill="1" applyAlignment="1">
      <alignment horizontal="center"/>
    </xf>
    <xf numFmtId="172" fontId="7" fillId="2" borderId="1" xfId="0" applyNumberFormat="1" applyFont="1" applyFill="1" applyAlignment="1">
      <alignment horizontal="center"/>
    </xf>
    <xf numFmtId="172" fontId="4" fillId="2" borderId="1" xfId="0" applyNumberFormat="1" applyFont="1" applyFill="1" applyAlignment="1">
      <alignment/>
    </xf>
    <xf numFmtId="172" fontId="4" fillId="3" borderId="1" xfId="0" applyNumberFormat="1" applyFont="1" applyFill="1" applyAlignment="1">
      <alignment/>
    </xf>
    <xf numFmtId="172" fontId="4" fillId="2" borderId="2" xfId="0" applyNumberFormat="1" applyFont="1" applyFill="1" applyAlignment="1">
      <alignment/>
    </xf>
    <xf numFmtId="172" fontId="4" fillId="2" borderId="4" xfId="0" applyNumberFormat="1" applyFont="1" applyFill="1" applyAlignment="1">
      <alignment/>
    </xf>
    <xf numFmtId="172" fontId="0" fillId="2" borderId="7" xfId="0" applyNumberFormat="1" applyAlignment="1">
      <alignment/>
    </xf>
    <xf numFmtId="172" fontId="4" fillId="2" borderId="1" xfId="0" applyNumberFormat="1" applyFont="1" applyFill="1" applyAlignment="1">
      <alignment horizontal="centerContinuous" vertical="top" wrapText="1"/>
    </xf>
    <xf numFmtId="172" fontId="4" fillId="2" borderId="4" xfId="0" applyNumberFormat="1" applyFont="1" applyFill="1" applyAlignment="1">
      <alignment horizontal="centerContinuous" vertical="top" wrapText="1"/>
    </xf>
    <xf numFmtId="172" fontId="4" fillId="2" borderId="2" xfId="0" applyNumberFormat="1" applyFont="1" applyFill="1" applyAlignment="1">
      <alignment horizontal="centerContinuous" vertical="top" wrapText="1"/>
    </xf>
    <xf numFmtId="172" fontId="4" fillId="2" borderId="0" xfId="0" applyNumberFormat="1" applyFont="1" applyFill="1" applyAlignment="1">
      <alignment horizontal="centerContinuous" vertical="top" wrapText="1"/>
    </xf>
    <xf numFmtId="172" fontId="4" fillId="2" borderId="5" xfId="0" applyNumberFormat="1" applyFont="1" applyFill="1" applyAlignment="1">
      <alignment/>
    </xf>
    <xf numFmtId="172" fontId="4" fillId="2" borderId="7" xfId="0" applyNumberFormat="1" applyFont="1" applyFill="1" applyAlignment="1">
      <alignment/>
    </xf>
    <xf numFmtId="172" fontId="4" fillId="2" borderId="6" xfId="0" applyNumberFormat="1" applyFont="1" applyFill="1" applyAlignment="1">
      <alignment horizontal="centerContinuous" vertical="top" wrapText="1"/>
    </xf>
    <xf numFmtId="172" fontId="4" fillId="2" borderId="6" xfId="0" applyNumberFormat="1" applyFont="1" applyFill="1" applyAlignment="1">
      <alignment/>
    </xf>
    <xf numFmtId="172" fontId="4" fillId="2" borderId="2" xfId="0" applyNumberFormat="1" applyFont="1" applyFill="1" applyAlignment="1">
      <alignment vertical="center"/>
    </xf>
    <xf numFmtId="173" fontId="4" fillId="2" borderId="0" xfId="0" applyNumberFormat="1" applyFont="1" applyFill="1" applyAlignment="1">
      <alignment vertical="center"/>
    </xf>
    <xf numFmtId="172" fontId="4" fillId="2" borderId="0" xfId="0" applyNumberFormat="1" applyFont="1" applyFill="1" applyAlignment="1">
      <alignment vertical="center"/>
    </xf>
    <xf numFmtId="172" fontId="4" fillId="2" borderId="6" xfId="0" applyNumberFormat="1" applyFont="1" applyFill="1" applyAlignment="1">
      <alignment horizontal="center"/>
    </xf>
    <xf numFmtId="172" fontId="4" fillId="2" borderId="0" xfId="0" applyNumberFormat="1" applyFont="1" applyFill="1" applyAlignment="1">
      <alignment horizontal="center"/>
    </xf>
    <xf numFmtId="172" fontId="4" fillId="2" borderId="6" xfId="0" applyNumberFormat="1" applyFont="1" applyFill="1" applyAlignment="1">
      <alignment vertical="center"/>
    </xf>
    <xf numFmtId="172" fontId="4" fillId="2" borderId="6" xfId="0" applyNumberFormat="1" applyFont="1" applyFill="1" applyAlignment="1">
      <alignment horizontal="left"/>
    </xf>
    <xf numFmtId="172" fontId="4" fillId="2" borderId="0" xfId="0" applyNumberFormat="1" applyFont="1" applyFill="1" applyAlignment="1">
      <alignment horizontal="left"/>
    </xf>
    <xf numFmtId="172" fontId="4" fillId="2" borderId="0" xfId="0" applyNumberFormat="1" applyFont="1" applyFill="1" applyAlignment="1">
      <alignment horizontal="right"/>
    </xf>
    <xf numFmtId="172" fontId="4" fillId="5" borderId="1" xfId="0" applyNumberFormat="1" applyFont="1" applyFill="1" applyAlignment="1">
      <alignment/>
    </xf>
    <xf numFmtId="172" fontId="0" fillId="2" borderId="2" xfId="0" applyNumberFormat="1" applyAlignment="1">
      <alignment/>
    </xf>
    <xf numFmtId="175" fontId="4" fillId="2" borderId="0" xfId="0" applyNumberFormat="1" applyFont="1" applyFill="1" applyAlignment="1">
      <alignment horizontal="center"/>
    </xf>
    <xf numFmtId="172" fontId="4" fillId="2" borderId="8" xfId="0" applyNumberFormat="1" applyFont="1" applyFill="1" applyAlignment="1">
      <alignment horizontal="center"/>
    </xf>
    <xf numFmtId="0" fontId="6" fillId="2" borderId="0" xfId="0" applyNumberFormat="1" applyFont="1" applyFill="1" applyAlignment="1">
      <alignment/>
    </xf>
    <xf numFmtId="0" fontId="4" fillId="2" borderId="0" xfId="0" applyNumberFormat="1" applyFont="1" applyFill="1" applyAlignment="1">
      <alignment/>
    </xf>
    <xf numFmtId="1" fontId="4" fillId="2" borderId="0" xfId="0" applyNumberFormat="1" applyFont="1" applyFill="1" applyAlignment="1">
      <alignment/>
    </xf>
    <xf numFmtId="172" fontId="4" fillId="2" borderId="4" xfId="0" applyNumberFormat="1" applyFont="1" applyFill="1" applyAlignment="1">
      <alignment horizontal="centerContinuous"/>
    </xf>
    <xf numFmtId="0" fontId="4" fillId="2" borderId="2" xfId="0" applyNumberFormat="1" applyFont="1" applyFill="1" applyAlignment="1">
      <alignment/>
    </xf>
    <xf numFmtId="0" fontId="4" fillId="2" borderId="0" xfId="0" applyNumberFormat="1" applyFont="1" applyFill="1" applyAlignment="1">
      <alignment horizontal="center"/>
    </xf>
    <xf numFmtId="0" fontId="7" fillId="2" borderId="1" xfId="0" applyNumberFormat="1" applyFont="1" applyFill="1" applyAlignment="1">
      <alignment/>
    </xf>
    <xf numFmtId="0" fontId="7" fillId="2" borderId="1" xfId="0" applyNumberFormat="1" applyFont="1" applyFill="1" applyAlignment="1">
      <alignment horizontal="center"/>
    </xf>
    <xf numFmtId="176" fontId="7" fillId="2" borderId="1" xfId="0" applyNumberFormat="1" applyFont="1" applyFill="1" applyAlignment="1">
      <alignment horizontal="center"/>
    </xf>
    <xf numFmtId="0" fontId="4" fillId="2" borderId="1" xfId="0" applyNumberFormat="1" applyFont="1" applyFill="1" applyAlignment="1">
      <alignment horizontal="center"/>
    </xf>
    <xf numFmtId="0" fontId="4" fillId="2" borderId="1" xfId="0" applyNumberFormat="1" applyFont="1" applyFill="1" applyAlignment="1">
      <alignment horizontal="centerContinuous"/>
    </xf>
    <xf numFmtId="0" fontId="4" fillId="2" borderId="4" xfId="0" applyNumberFormat="1" applyFont="1" applyFill="1" applyAlignment="1">
      <alignment horizontal="centerContinuous"/>
    </xf>
    <xf numFmtId="0" fontId="7" fillId="2" borderId="2" xfId="0" applyNumberFormat="1" applyFont="1" applyFill="1" applyAlignment="1">
      <alignment/>
    </xf>
    <xf numFmtId="0" fontId="7" fillId="2" borderId="2" xfId="0" applyNumberFormat="1" applyFont="1" applyFill="1" applyAlignment="1">
      <alignment horizontal="center"/>
    </xf>
    <xf numFmtId="176" fontId="7" fillId="2" borderId="2" xfId="0" applyNumberFormat="1" applyFont="1" applyFill="1" applyAlignment="1">
      <alignment horizontal="center"/>
    </xf>
    <xf numFmtId="0" fontId="4" fillId="2" borderId="2" xfId="0" applyNumberFormat="1" applyFont="1" applyFill="1" applyAlignment="1">
      <alignment horizontal="center"/>
    </xf>
    <xf numFmtId="0" fontId="4" fillId="2" borderId="2" xfId="0" applyNumberFormat="1" applyFont="1" applyFill="1" applyAlignment="1">
      <alignment horizontal="centerContinuous"/>
    </xf>
    <xf numFmtId="0" fontId="4" fillId="2" borderId="0" xfId="0" applyNumberFormat="1" applyFont="1" applyFill="1" applyAlignment="1">
      <alignment horizontal="centerContinuous"/>
    </xf>
    <xf numFmtId="177" fontId="4" fillId="3" borderId="1" xfId="0" applyNumberFormat="1" applyFont="1" applyFill="1" applyAlignment="1">
      <alignment/>
    </xf>
    <xf numFmtId="172" fontId="4" fillId="2" borderId="4" xfId="0" applyNumberFormat="1" applyFont="1" applyFill="1" applyAlignment="1">
      <alignment/>
    </xf>
    <xf numFmtId="176" fontId="4" fillId="2" borderId="4" xfId="0" applyNumberFormat="1" applyFont="1" applyFill="1" applyAlignment="1">
      <alignment/>
    </xf>
    <xf numFmtId="176" fontId="4" fillId="2" borderId="1" xfId="0" applyNumberFormat="1" applyFont="1" applyFill="1" applyAlignment="1">
      <alignment horizontal="center"/>
    </xf>
    <xf numFmtId="0" fontId="4" fillId="2" borderId="4" xfId="0" applyNumberFormat="1" applyFont="1" applyFill="1" applyAlignment="1">
      <alignment/>
    </xf>
    <xf numFmtId="172" fontId="0" fillId="2" borderId="1" xfId="0" applyNumberFormat="1" applyAlignment="1">
      <alignment/>
    </xf>
    <xf numFmtId="0" fontId="4" fillId="2" borderId="1" xfId="0" applyNumberFormat="1" applyFont="1" applyFill="1" applyAlignment="1">
      <alignment/>
    </xf>
    <xf numFmtId="176" fontId="4" fillId="2" borderId="4" xfId="0" applyNumberFormat="1" applyFont="1" applyFill="1" applyAlignment="1">
      <alignment/>
    </xf>
    <xf numFmtId="176" fontId="4" fillId="2" borderId="1" xfId="0" applyNumberFormat="1" applyFont="1" applyFill="1" applyAlignment="1">
      <alignment horizontal="center"/>
    </xf>
    <xf numFmtId="172" fontId="4" fillId="2" borderId="4" xfId="0" applyNumberFormat="1" applyFont="1" applyFill="1" applyAlignment="1">
      <alignment horizontal="center"/>
    </xf>
    <xf numFmtId="0" fontId="7" fillId="2" borderId="0" xfId="0" applyNumberFormat="1" applyFont="1" applyFill="1" applyAlignment="1">
      <alignment horizontal="left"/>
    </xf>
    <xf numFmtId="172" fontId="7" fillId="2" borderId="2" xfId="0" applyNumberFormat="1" applyFont="1" applyFill="1" applyAlignment="1">
      <alignment/>
    </xf>
    <xf numFmtId="0" fontId="7" fillId="2" borderId="0" xfId="0" applyNumberFormat="1" applyFont="1" applyFill="1" applyAlignment="1">
      <alignment horizontal="centerContinuous"/>
    </xf>
    <xf numFmtId="176" fontId="4" fillId="2" borderId="0" xfId="0" applyNumberFormat="1" applyFont="1" applyFill="1" applyAlignment="1">
      <alignment/>
    </xf>
    <xf numFmtId="9" fontId="4" fillId="2" borderId="9" xfId="0" applyNumberFormat="1" applyFont="1" applyFill="1" applyAlignment="1">
      <alignment/>
    </xf>
    <xf numFmtId="0" fontId="4" fillId="2" borderId="10" xfId="0" applyNumberFormat="1" applyFont="1" applyFill="1" applyAlignment="1">
      <alignment/>
    </xf>
    <xf numFmtId="0" fontId="4" fillId="2" borderId="0" xfId="0" applyNumberFormat="1" applyFont="1" applyFill="1" applyAlignment="1">
      <alignment/>
    </xf>
    <xf numFmtId="0" fontId="7" fillId="2" borderId="0" xfId="0" applyNumberFormat="1" applyFont="1" applyFill="1" applyAlignment="1">
      <alignment/>
    </xf>
    <xf numFmtId="172" fontId="4" fillId="2" borderId="11" xfId="0" applyNumberFormat="1" applyFont="1" applyFill="1" applyAlignment="1">
      <alignment/>
    </xf>
    <xf numFmtId="0" fontId="7" fillId="2" borderId="0" xfId="0" applyNumberFormat="1" applyFont="1" applyFill="1" applyAlignment="1">
      <alignment horizontal="right"/>
    </xf>
    <xf numFmtId="1" fontId="4" fillId="3" borderId="1" xfId="0" applyNumberFormat="1" applyFont="1" applyFill="1" applyAlignment="1">
      <alignment/>
    </xf>
    <xf numFmtId="1" fontId="4" fillId="4" borderId="1" xfId="0" applyNumberFormat="1" applyFont="1" applyFill="1" applyAlignment="1">
      <alignment/>
    </xf>
    <xf numFmtId="0" fontId="6" fillId="2" borderId="0" xfId="0" applyNumberFormat="1" applyFont="1" applyFill="1" applyAlignment="1">
      <alignment/>
    </xf>
    <xf numFmtId="172" fontId="4" fillId="2" borderId="0" xfId="0" applyNumberFormat="1" applyFont="1" applyFill="1" applyAlignment="1">
      <alignment horizontal="center"/>
    </xf>
    <xf numFmtId="0" fontId="7" fillId="2" borderId="0" xfId="0" applyNumberFormat="1" applyFont="1" applyFill="1" applyAlignment="1">
      <alignment/>
    </xf>
    <xf numFmtId="0" fontId="7" fillId="6" borderId="1" xfId="0" applyNumberFormat="1" applyFont="1" applyFill="1" applyAlignment="1">
      <alignment/>
    </xf>
    <xf numFmtId="0" fontId="7" fillId="6" borderId="1" xfId="0" applyNumberFormat="1" applyFont="1" applyFill="1" applyAlignment="1">
      <alignment horizontal="center"/>
    </xf>
    <xf numFmtId="172" fontId="4" fillId="6" borderId="1" xfId="0" applyNumberFormat="1" applyFont="1" applyFill="1" applyAlignment="1">
      <alignment horizontal="center"/>
    </xf>
    <xf numFmtId="0" fontId="7" fillId="6" borderId="1" xfId="0" applyNumberFormat="1" applyFont="1" applyFill="1" applyAlignment="1">
      <alignment horizontal="center"/>
    </xf>
    <xf numFmtId="0" fontId="8" fillId="6" borderId="2" xfId="0" applyNumberFormat="1" applyFont="1" applyFill="1" applyAlignment="1">
      <alignment/>
    </xf>
    <xf numFmtId="0" fontId="7" fillId="6" borderId="2" xfId="0" applyNumberFormat="1" applyFont="1" applyFill="1" applyAlignment="1">
      <alignment horizontal="center"/>
    </xf>
    <xf numFmtId="9" fontId="7" fillId="6" borderId="2" xfId="0" applyNumberFormat="1" applyFont="1" applyFill="1" applyAlignment="1">
      <alignment horizontal="center" vertical="top"/>
    </xf>
    <xf numFmtId="172" fontId="7" fillId="2" borderId="2" xfId="0" applyNumberFormat="1" applyFont="1" applyFill="1" applyAlignment="1">
      <alignment horizontal="center" vertical="top"/>
    </xf>
    <xf numFmtId="172" fontId="7" fillId="2" borderId="2" xfId="0" applyNumberFormat="1" applyFont="1" applyFill="1" applyAlignment="1">
      <alignment horizontal="center" vertical="top"/>
    </xf>
    <xf numFmtId="0" fontId="4" fillId="2" borderId="3" xfId="0" applyNumberFormat="1" applyFont="1" applyFill="1" applyAlignment="1">
      <alignment/>
    </xf>
    <xf numFmtId="177" fontId="4" fillId="2" borderId="3" xfId="0" applyNumberFormat="1" applyFont="1" applyFill="1" applyAlignment="1">
      <alignment horizontal="center"/>
    </xf>
    <xf numFmtId="177" fontId="4" fillId="2" borderId="3" xfId="0" applyNumberFormat="1" applyFont="1" applyFill="1" applyAlignment="1">
      <alignment horizontal="center"/>
    </xf>
    <xf numFmtId="177" fontId="4" fillId="2" borderId="3" xfId="0" applyNumberFormat="1" applyFont="1" applyFill="1" applyAlignment="1">
      <alignment horizontal="right"/>
    </xf>
    <xf numFmtId="177" fontId="4" fillId="6" borderId="3" xfId="0" applyNumberFormat="1" applyFont="1" applyFill="1" applyAlignment="1">
      <alignment/>
    </xf>
    <xf numFmtId="172" fontId="4" fillId="6" borderId="3" xfId="0" applyNumberFormat="1" applyFont="1" applyFill="1" applyAlignment="1">
      <alignment/>
    </xf>
    <xf numFmtId="177" fontId="4" fillId="2" borderId="1" xfId="0" applyNumberFormat="1" applyFont="1" applyFill="1" applyAlignment="1">
      <alignment horizontal="center"/>
    </xf>
    <xf numFmtId="177" fontId="4" fillId="2" borderId="1" xfId="0" applyNumberFormat="1" applyFont="1" applyFill="1" applyAlignment="1">
      <alignment horizontal="center"/>
    </xf>
    <xf numFmtId="177" fontId="4" fillId="2" borderId="1" xfId="0" applyNumberFormat="1" applyFont="1" applyFill="1" applyAlignment="1">
      <alignment horizontal="right"/>
    </xf>
    <xf numFmtId="177" fontId="4" fillId="6" borderId="1" xfId="0" applyNumberFormat="1" applyFont="1" applyFill="1" applyAlignment="1">
      <alignment/>
    </xf>
    <xf numFmtId="172" fontId="4" fillId="6" borderId="1" xfId="0" applyNumberFormat="1" applyFont="1" applyFill="1" applyAlignment="1">
      <alignment/>
    </xf>
    <xf numFmtId="172" fontId="4" fillId="2" borderId="4" xfId="0" applyNumberFormat="1" applyFont="1" applyFill="1" applyAlignment="1">
      <alignment horizontal="center"/>
    </xf>
    <xf numFmtId="0" fontId="7" fillId="2" borderId="4" xfId="0" applyNumberFormat="1" applyFont="1" applyFill="1" applyAlignment="1">
      <alignment horizontal="centerContinuous"/>
    </xf>
    <xf numFmtId="177" fontId="4" fillId="2" borderId="3" xfId="0" applyNumberFormat="1" applyFont="1" applyFill="1" applyAlignment="1">
      <alignment/>
    </xf>
    <xf numFmtId="0" fontId="7" fillId="2" borderId="0" xfId="0" applyNumberFormat="1" applyFont="1" applyFill="1" applyAlignment="1">
      <alignment horizontal="centerContinuous"/>
    </xf>
    <xf numFmtId="0" fontId="7" fillId="2" borderId="0" xfId="0" applyNumberFormat="1" applyFont="1" applyFill="1" applyAlignment="1">
      <alignment horizontal="centerContinuous" vertical="top"/>
    </xf>
    <xf numFmtId="177" fontId="7" fillId="6" borderId="5" xfId="0" applyNumberFormat="1" applyFont="1" applyFill="1" applyAlignment="1">
      <alignment/>
    </xf>
    <xf numFmtId="0" fontId="4" fillId="2" borderId="1" xfId="0" applyNumberFormat="1" applyFont="1" applyFill="1" applyAlignment="1">
      <alignment/>
    </xf>
    <xf numFmtId="172" fontId="4" fillId="2" borderId="2" xfId="0" applyNumberFormat="1" applyFont="1" applyFill="1" applyAlignment="1">
      <alignment horizontal="center"/>
    </xf>
    <xf numFmtId="174" fontId="0" fillId="2" borderId="1" xfId="0" applyNumberFormat="1" applyAlignment="1">
      <alignment/>
    </xf>
    <xf numFmtId="172" fontId="7" fillId="2" borderId="1" xfId="0" applyNumberFormat="1" applyFont="1" applyFill="1" applyAlignment="1">
      <alignment horizontal="center" vertical="center" wrapText="1"/>
    </xf>
    <xf numFmtId="0" fontId="7" fillId="2" borderId="1" xfId="0" applyNumberFormat="1" applyFont="1" applyFill="1" applyAlignment="1">
      <alignment horizontal="center" vertical="center" wrapText="1"/>
    </xf>
    <xf numFmtId="177" fontId="7" fillId="6" borderId="5" xfId="0" applyNumberFormat="1" applyFont="1" applyFill="1" applyAlignment="1">
      <alignment horizontal="center" vertical="center"/>
    </xf>
    <xf numFmtId="172" fontId="4" fillId="2" borderId="6" xfId="0" applyNumberFormat="1" applyFont="1" applyFill="1" applyAlignment="1">
      <alignment horizontal="center"/>
    </xf>
    <xf numFmtId="0" fontId="4" fillId="2" borderId="0" xfId="0" applyNumberFormat="1" applyFont="1" applyFill="1" applyAlignment="1">
      <alignment horizontal="centerContinuous"/>
    </xf>
    <xf numFmtId="172" fontId="4" fillId="2" borderId="7" xfId="0" applyNumberFormat="1" applyFont="1" applyFill="1" applyAlignment="1">
      <alignment horizontal="centerContinuous"/>
    </xf>
    <xf numFmtId="172" fontId="7" fillId="2" borderId="5" xfId="0" applyNumberFormat="1" applyFont="1" applyFill="1" applyAlignment="1">
      <alignment horizontal="centerContinuous" vertical="center"/>
    </xf>
    <xf numFmtId="177" fontId="4" fillId="6" borderId="5" xfId="0" applyNumberFormat="1" applyFont="1" applyFill="1" applyAlignment="1">
      <alignment horizontal="center" vertical="center"/>
    </xf>
    <xf numFmtId="172" fontId="7" fillId="2" borderId="6" xfId="0" applyNumberFormat="1" applyFont="1" applyFill="1" applyAlignment="1">
      <alignment horizontal="centerContinuous" vertical="center"/>
    </xf>
    <xf numFmtId="0" fontId="4" fillId="2" borderId="1" xfId="0" applyNumberFormat="1" applyFont="1" applyFill="1" applyAlignment="1">
      <alignment horizontal="left" vertical="top" wrapText="1"/>
    </xf>
    <xf numFmtId="177" fontId="4" fillId="2" borderId="1" xfId="0" applyNumberFormat="1" applyFont="1" applyFill="1" applyAlignment="1">
      <alignment horizontal="center" vertical="center"/>
    </xf>
    <xf numFmtId="15" fontId="4" fillId="2" borderId="1" xfId="0" applyNumberFormat="1" applyFont="1" applyFill="1" applyAlignment="1">
      <alignment horizontal="center" vertical="center"/>
    </xf>
    <xf numFmtId="0" fontId="4" fillId="2" borderId="1" xfId="0" applyNumberFormat="1" applyFont="1" applyFill="1" applyAlignment="1">
      <alignment horizontal="center" vertical="center"/>
    </xf>
    <xf numFmtId="172" fontId="4" fillId="2" borderId="1" xfId="0" applyNumberFormat="1" applyFont="1" applyFill="1" applyAlignment="1">
      <alignment horizontal="left" vertical="center"/>
    </xf>
    <xf numFmtId="0" fontId="7" fillId="2" borderId="4" xfId="0" applyNumberFormat="1" applyFont="1" applyFill="1" applyAlignment="1">
      <alignment horizontal="right" vertical="center"/>
    </xf>
    <xf numFmtId="177" fontId="7" fillId="2" borderId="1" xfId="0" applyNumberFormat="1" applyFont="1" applyFill="1" applyAlignment="1">
      <alignment horizontal="center" vertical="center"/>
    </xf>
    <xf numFmtId="0" fontId="7" fillId="2" borderId="1" xfId="0" applyNumberFormat="1" applyFont="1" applyFill="1" applyAlignment="1">
      <alignment horizontal="right" vertical="center"/>
    </xf>
    <xf numFmtId="0" fontId="4" fillId="2" borderId="1" xfId="0" applyNumberFormat="1" applyFont="1" applyFill="1" applyAlignment="1">
      <alignment horizontal="center"/>
    </xf>
    <xf numFmtId="0" fontId="4" fillId="2" borderId="4" xfId="0" applyNumberFormat="1" applyFont="1" applyFill="1" applyAlignment="1">
      <alignment horizontal="center"/>
    </xf>
    <xf numFmtId="0" fontId="4" fillId="2" borderId="0" xfId="0" applyNumberFormat="1" applyFont="1" applyFill="1" applyAlignment="1">
      <alignment horizontal="center"/>
    </xf>
    <xf numFmtId="0" fontId="4" fillId="2" borderId="2" xfId="0" applyNumberFormat="1" applyFont="1" applyFill="1" applyAlignment="1">
      <alignment horizontal="right"/>
    </xf>
    <xf numFmtId="177" fontId="4" fillId="6" borderId="1" xfId="0" applyNumberFormat="1" applyFont="1" applyFill="1" applyAlignment="1">
      <alignment horizontal="center"/>
    </xf>
    <xf numFmtId="172" fontId="4" fillId="2" borderId="7" xfId="0" applyNumberFormat="1" applyFont="1" applyFill="1" applyAlignment="1">
      <alignment horizontal="center"/>
    </xf>
    <xf numFmtId="0" fontId="7" fillId="2" borderId="0" xfId="0" applyNumberFormat="1" applyFont="1" applyFill="1" applyAlignment="1">
      <alignment/>
    </xf>
    <xf numFmtId="0" fontId="0" fillId="2" borderId="0" xfId="0" applyNumberFormat="1" applyAlignment="1">
      <alignment/>
    </xf>
    <xf numFmtId="0" fontId="5" fillId="2" borderId="0" xfId="0" applyNumberFormat="1" applyFont="1" applyFill="1" applyAlignment="1">
      <alignment horizontal="centerContinuous"/>
    </xf>
    <xf numFmtId="0" fontId="4" fillId="2" borderId="0" xfId="0" applyNumberFormat="1" applyFont="1" applyFill="1" applyAlignment="1">
      <alignment horizontal="right"/>
    </xf>
    <xf numFmtId="172" fontId="7" fillId="3" borderId="1" xfId="0" applyNumberFormat="1" applyFont="1" applyFill="1" applyAlignment="1">
      <alignment horizontal="center"/>
    </xf>
    <xf numFmtId="0" fontId="7" fillId="2" borderId="1" xfId="0" applyNumberFormat="1" applyFont="1" applyFill="1" applyAlignment="1">
      <alignment horizontal="center"/>
    </xf>
    <xf numFmtId="0" fontId="4" fillId="2" borderId="1" xfId="0" applyFont="1" applyFill="1" applyAlignment="1">
      <alignment/>
    </xf>
    <xf numFmtId="0" fontId="0" fillId="2" borderId="2" xfId="0" applyAlignment="1">
      <alignment/>
    </xf>
    <xf numFmtId="0" fontId="4" fillId="2" borderId="1" xfId="0" applyFont="1" applyFill="1" applyAlignment="1">
      <alignment/>
    </xf>
    <xf numFmtId="0" fontId="7" fillId="3" borderId="1" xfId="0" applyFont="1" applyFill="1" applyAlignment="1">
      <alignment/>
    </xf>
    <xf numFmtId="0" fontId="7" fillId="2" borderId="2" xfId="0" applyFont="1" applyFill="1" applyAlignment="1">
      <alignment/>
    </xf>
    <xf numFmtId="0" fontId="7" fillId="3" borderId="3" xfId="0" applyFont="1" applyFill="1" applyAlignment="1">
      <alignment/>
    </xf>
    <xf numFmtId="0" fontId="4" fillId="2" borderId="4" xfId="0" applyFont="1" applyFill="1" applyAlignment="1">
      <alignment/>
    </xf>
    <xf numFmtId="0" fontId="4" fillId="2" borderId="0" xfId="0" applyFont="1" applyFill="1" applyAlignment="1">
      <alignment/>
    </xf>
    <xf numFmtId="0" fontId="7" fillId="2" borderId="0" xfId="0" applyFont="1" applyFill="1" applyAlignment="1">
      <alignment/>
    </xf>
    <xf numFmtId="0" fontId="4" fillId="2" borderId="2" xfId="0" applyFont="1" applyFill="1" applyAlignment="1">
      <alignment/>
    </xf>
    <xf numFmtId="0" fontId="4" fillId="3" borderId="1" xfId="0" applyFont="1" applyFill="1" applyAlignment="1">
      <alignment/>
    </xf>
    <xf numFmtId="0" fontId="0" fillId="2" borderId="4" xfId="0" applyAlignment="1">
      <alignment/>
    </xf>
    <xf numFmtId="0" fontId="4" fillId="2" borderId="0" xfId="0" applyFont="1" applyFill="1" applyAlignment="1">
      <alignment horizontal="left"/>
    </xf>
    <xf numFmtId="0" fontId="0" fillId="2" borderId="0" xfId="0" applyAlignment="1">
      <alignment/>
    </xf>
    <xf numFmtId="0" fontId="4" fillId="2" borderId="1" xfId="0" applyFont="1" applyFill="1" applyAlignment="1">
      <alignment horizontal="right"/>
    </xf>
    <xf numFmtId="0" fontId="4" fillId="2" borderId="0" xfId="0" applyFont="1" applyFill="1" applyAlignment="1">
      <alignment horizontal="right"/>
    </xf>
    <xf numFmtId="0" fontId="4" fillId="2" borderId="1" xfId="0" applyFont="1" applyFill="1" applyAlignment="1">
      <alignment horizontal="center"/>
    </xf>
    <xf numFmtId="0" fontId="7" fillId="2" borderId="0" xfId="0" applyFont="1" applyFill="1" applyAlignment="1">
      <alignment horizontal="right"/>
    </xf>
    <xf numFmtId="0" fontId="4" fillId="2" borderId="2" xfId="0" applyFont="1" applyFill="1" applyAlignment="1">
      <alignment/>
    </xf>
    <xf numFmtId="0" fontId="4" fillId="2" borderId="0" xfId="0" applyFont="1" applyFill="1" applyAlignment="1">
      <alignment/>
    </xf>
    <xf numFmtId="0" fontId="4" fillId="2" borderId="0" xfId="0" applyFont="1" applyFill="1" applyAlignment="1">
      <alignment/>
    </xf>
    <xf numFmtId="0" fontId="4" fillId="2" borderId="0" xfId="0" applyFont="1" applyFill="1" applyAlignment="1">
      <alignment horizontal="centerContinuous"/>
    </xf>
    <xf numFmtId="0" fontId="4" fillId="2" borderId="4" xfId="0" applyFont="1" applyFill="1" applyAlignment="1">
      <alignment horizontal="centerContinuous"/>
    </xf>
    <xf numFmtId="0" fontId="4" fillId="2" borderId="0" xfId="0" applyFont="1" applyFill="1" applyAlignment="1">
      <alignment horizontal="centerContinuous"/>
    </xf>
    <xf numFmtId="0" fontId="6" fillId="2" borderId="0" xfId="0" applyFont="1" applyFill="1" applyAlignment="1">
      <alignment/>
    </xf>
    <xf numFmtId="0" fontId="7" fillId="4" borderId="1" xfId="0" applyFont="1" applyFill="1" applyAlignment="1">
      <alignment horizontal="center"/>
    </xf>
    <xf numFmtId="0" fontId="4" fillId="4" borderId="1" xfId="0" applyFont="1" applyFill="1" applyAlignment="1">
      <alignment/>
    </xf>
    <xf numFmtId="0" fontId="7" fillId="4" borderId="1" xfId="0" applyFont="1" applyFill="1" applyAlignment="1">
      <alignment/>
    </xf>
    <xf numFmtId="0" fontId="7" fillId="4" borderId="3" xfId="0" applyFont="1" applyFill="1" applyAlignment="1">
      <alignment/>
    </xf>
    <xf numFmtId="0" fontId="6" fillId="2" borderId="0" xfId="0" applyFont="1" applyFill="1" applyAlignment="1">
      <alignment horizontal="centerContinuous"/>
    </xf>
    <xf numFmtId="0" fontId="7" fillId="2" borderId="0" xfId="0" applyFont="1" applyFill="1" applyAlignment="1">
      <alignment/>
    </xf>
    <xf numFmtId="0" fontId="7" fillId="2" borderId="1" xfId="0" applyFont="1" applyFill="1" applyAlignment="1">
      <alignment/>
    </xf>
    <xf numFmtId="0" fontId="7" fillId="2" borderId="1" xfId="0" applyFont="1" applyFill="1" applyAlignment="1">
      <alignment horizontal="center"/>
    </xf>
    <xf numFmtId="0" fontId="7" fillId="2" borderId="0" xfId="0" applyFont="1" applyFill="1" applyAlignment="1">
      <alignment horizontal="center"/>
    </xf>
    <xf numFmtId="0" fontId="4" fillId="2" borderId="0" xfId="0" applyFont="1" applyFill="1" applyAlignment="1">
      <alignment vertical="center"/>
    </xf>
    <xf numFmtId="0" fontId="7" fillId="2" borderId="2" xfId="0" applyFont="1" applyFill="1" applyAlignment="1">
      <alignment horizontal="center"/>
    </xf>
    <xf numFmtId="0" fontId="10" fillId="7" borderId="0" xfId="0" applyFont="1" applyFill="1" applyAlignment="1">
      <alignment vertical="top"/>
    </xf>
    <xf numFmtId="0" fontId="0" fillId="2" borderId="5" xfId="0" applyAlignment="1">
      <alignment/>
    </xf>
    <xf numFmtId="0" fontId="0" fillId="2" borderId="7" xfId="0" applyAlignment="1">
      <alignment/>
    </xf>
    <xf numFmtId="0" fontId="0" fillId="2" borderId="6" xfId="0" applyAlignment="1">
      <alignment/>
    </xf>
    <xf numFmtId="0" fontId="7" fillId="2" borderId="3" xfId="0" applyFont="1" applyFill="1" applyAlignment="1">
      <alignment/>
    </xf>
    <xf numFmtId="0" fontId="4" fillId="2" borderId="0" xfId="0" applyFont="1" applyFill="1" applyAlignment="1">
      <alignment horizontal="center"/>
    </xf>
    <xf numFmtId="0" fontId="7" fillId="3" borderId="5" xfId="0" applyFont="1" applyFill="1" applyAlignment="1">
      <alignment/>
    </xf>
    <xf numFmtId="0" fontId="4" fillId="2" borderId="7" xfId="0" applyFont="1" applyFill="1" applyAlignment="1">
      <alignment/>
    </xf>
    <xf numFmtId="0" fontId="7" fillId="2" borderId="1" xfId="0" applyFont="1" applyFill="1" applyAlignment="1">
      <alignment horizontal="center" vertical="top"/>
    </xf>
    <xf numFmtId="0" fontId="7" fillId="4" borderId="5" xfId="0" applyFont="1" applyFill="1" applyAlignment="1">
      <alignment/>
    </xf>
    <xf numFmtId="0" fontId="4" fillId="5" borderId="4" xfId="0" applyFont="1" applyFill="1" applyAlignment="1">
      <alignment/>
    </xf>
    <xf numFmtId="0" fontId="4" fillId="2" borderId="4" xfId="0" applyFont="1" applyFill="1" applyAlignment="1">
      <alignment/>
    </xf>
    <xf numFmtId="0" fontId="11" fillId="2" borderId="4" xfId="0" applyFont="1" applyFill="1" applyAlignment="1">
      <alignment horizontal="right"/>
    </xf>
    <xf numFmtId="0" fontId="11" fillId="2" borderId="0" xfId="0" applyFont="1" applyFill="1" applyAlignment="1">
      <alignment horizontal="right"/>
    </xf>
    <xf numFmtId="0" fontId="7" fillId="2" borderId="0" xfId="0" applyFont="1" applyFill="1" applyAlignment="1">
      <alignment horizontal="centerContinuous"/>
    </xf>
    <xf numFmtId="0" fontId="4" fillId="3" borderId="4" xfId="0" applyFont="1" applyFill="1" applyAlignment="1">
      <alignment/>
    </xf>
    <xf numFmtId="0" fontId="4" fillId="2" borderId="11" xfId="0" applyFont="1" applyFill="1" applyAlignment="1">
      <alignment/>
    </xf>
    <xf numFmtId="0" fontId="7" fillId="5" borderId="5" xfId="0" applyFont="1" applyFill="1" applyAlignment="1">
      <alignment/>
    </xf>
    <xf numFmtId="0" fontId="4" fillId="5" borderId="0" xfId="0" applyFont="1" applyFill="1" applyAlignment="1">
      <alignment/>
    </xf>
    <xf numFmtId="0" fontId="4" fillId="2" borderId="0" xfId="0" applyFont="1" applyFill="1" applyAlignment="1">
      <alignment horizontal="center"/>
    </xf>
    <xf numFmtId="0" fontId="4" fillId="2" borderId="0" xfId="0" applyFont="1" applyFill="1" applyAlignment="1">
      <alignment horizontal="left"/>
    </xf>
    <xf numFmtId="0" fontId="4" fillId="5" borderId="11" xfId="0" applyFont="1" applyFill="1" applyAlignment="1">
      <alignment/>
    </xf>
    <xf numFmtId="0" fontId="4" fillId="5" borderId="1" xfId="0" applyFont="1" applyFill="1" applyAlignment="1">
      <alignment/>
    </xf>
    <xf numFmtId="0" fontId="4" fillId="2" borderId="7" xfId="0" applyFont="1" applyFill="1" applyAlignment="1">
      <alignment horizontal="centerContinuous"/>
    </xf>
    <xf numFmtId="0" fontId="4" fillId="2" borderId="2" xfId="0" applyFont="1" applyFill="1" applyAlignment="1">
      <alignment horizontal="center"/>
    </xf>
    <xf numFmtId="0" fontId="4" fillId="2" borderId="2" xfId="0" applyFont="1" applyFill="1" applyAlignment="1">
      <alignment horizontal="left"/>
    </xf>
    <xf numFmtId="1" fontId="0" fillId="2" borderId="0" xfId="0" applyNumberFormat="1" applyAlignment="1">
      <alignment/>
    </xf>
    <xf numFmtId="179" fontId="0" fillId="2" borderId="0" xfId="0" applyNumberFormat="1" applyAlignment="1">
      <alignment/>
    </xf>
    <xf numFmtId="180" fontId="0" fillId="2" borderId="0" xfId="0" applyNumberFormat="1" applyAlignment="1">
      <alignment/>
    </xf>
    <xf numFmtId="0" fontId="0" fillId="0" borderId="0" xfId="0" applyBorder="1" applyAlignment="1">
      <alignment/>
    </xf>
    <xf numFmtId="0" fontId="7" fillId="2" borderId="12" xfId="0" applyFont="1" applyFill="1" applyBorder="1" applyAlignment="1">
      <alignment/>
    </xf>
    <xf numFmtId="172" fontId="0" fillId="2" borderId="4" xfId="0" applyNumberFormat="1" applyBorder="1" applyAlignment="1">
      <alignment/>
    </xf>
    <xf numFmtId="172" fontId="4" fillId="2" borderId="13" xfId="0" applyNumberFormat="1" applyFont="1" applyFill="1" applyBorder="1" applyAlignment="1">
      <alignment/>
    </xf>
    <xf numFmtId="172" fontId="4" fillId="2" borderId="14" xfId="0" applyNumberFormat="1" applyFont="1" applyFill="1" applyBorder="1" applyAlignment="1">
      <alignment/>
    </xf>
    <xf numFmtId="172" fontId="4" fillId="2" borderId="15" xfId="0" applyNumberFormat="1" applyFont="1" applyFill="1" applyBorder="1" applyAlignment="1">
      <alignment/>
    </xf>
    <xf numFmtId="172" fontId="0" fillId="2" borderId="0" xfId="0" applyNumberFormat="1" applyBorder="1" applyAlignment="1">
      <alignment/>
    </xf>
    <xf numFmtId="0" fontId="10" fillId="7" borderId="0" xfId="0" applyFont="1" applyFill="1" applyBorder="1" applyAlignment="1">
      <alignment vertical="top"/>
    </xf>
    <xf numFmtId="0" fontId="0" fillId="2" borderId="0" xfId="0" applyBorder="1" applyAlignment="1">
      <alignment/>
    </xf>
    <xf numFmtId="0" fontId="10" fillId="7" borderId="2" xfId="0" applyFont="1" applyFill="1" applyBorder="1" applyAlignment="1">
      <alignment vertical="top"/>
    </xf>
    <xf numFmtId="0" fontId="0" fillId="2" borderId="2" xfId="0" applyBorder="1" applyAlignment="1">
      <alignment/>
    </xf>
    <xf numFmtId="0" fontId="10" fillId="7" borderId="6" xfId="0" applyFont="1" applyFill="1" applyBorder="1" applyAlignment="1">
      <alignment vertical="top"/>
    </xf>
    <xf numFmtId="0" fontId="0" fillId="2" borderId="6" xfId="0" applyBorder="1" applyAlignment="1">
      <alignment/>
    </xf>
    <xf numFmtId="0" fontId="4" fillId="2" borderId="0" xfId="0" applyFont="1" applyFill="1" applyBorder="1" applyAlignment="1">
      <alignment/>
    </xf>
    <xf numFmtId="0" fontId="0" fillId="2" borderId="0" xfId="0" applyNumberFormat="1" applyBorder="1" applyAlignment="1">
      <alignment/>
    </xf>
    <xf numFmtId="172" fontId="0" fillId="2" borderId="2" xfId="0" applyNumberFormat="1" applyBorder="1" applyAlignment="1">
      <alignment/>
    </xf>
    <xf numFmtId="0" fontId="4" fillId="2" borderId="2" xfId="0" applyFont="1" applyFill="1" applyBorder="1" applyAlignment="1">
      <alignment/>
    </xf>
    <xf numFmtId="172" fontId="4" fillId="2" borderId="0" xfId="0" applyNumberFormat="1" applyFont="1" applyFill="1" applyBorder="1" applyAlignment="1">
      <alignment/>
    </xf>
    <xf numFmtId="172" fontId="4" fillId="2" borderId="0" xfId="0" applyNumberFormat="1" applyFont="1" applyFill="1" applyBorder="1" applyAlignment="1">
      <alignment/>
    </xf>
    <xf numFmtId="172" fontId="4" fillId="2" borderId="0" xfId="0" applyNumberFormat="1" applyFont="1" applyFill="1" applyBorder="1" applyAlignment="1">
      <alignment horizontal="centerContinuous"/>
    </xf>
    <xf numFmtId="172" fontId="4" fillId="2" borderId="2" xfId="0" applyNumberFormat="1" applyFont="1" applyFill="1" applyBorder="1" applyAlignment="1">
      <alignment/>
    </xf>
    <xf numFmtId="172" fontId="4" fillId="2" borderId="0" xfId="0" applyNumberFormat="1" applyFont="1" applyFill="1" applyBorder="1" applyAlignment="1">
      <alignment horizontal="centerContinuous"/>
    </xf>
    <xf numFmtId="172" fontId="7" fillId="2" borderId="16" xfId="0" applyNumberFormat="1" applyFont="1" applyFill="1" applyBorder="1" applyAlignment="1">
      <alignment horizontal="center" wrapText="1"/>
    </xf>
    <xf numFmtId="172" fontId="7" fillId="2" borderId="17" xfId="0" applyNumberFormat="1" applyFont="1" applyFill="1" applyBorder="1" applyAlignment="1">
      <alignment horizontal="center" vertical="top" wrapText="1"/>
    </xf>
    <xf numFmtId="9" fontId="4" fillId="2" borderId="18" xfId="0" applyNumberFormat="1" applyFont="1" applyFill="1" applyBorder="1" applyAlignment="1">
      <alignment/>
    </xf>
    <xf numFmtId="9" fontId="4" fillId="2" borderId="16" xfId="0" applyNumberFormat="1" applyFont="1" applyFill="1" applyBorder="1" applyAlignment="1">
      <alignment/>
    </xf>
    <xf numFmtId="9" fontId="4" fillId="2" borderId="19" xfId="0" applyNumberFormat="1" applyFont="1" applyFill="1" applyBorder="1" applyAlignment="1">
      <alignment/>
    </xf>
    <xf numFmtId="172" fontId="0" fillId="2" borderId="20" xfId="0" applyNumberFormat="1" applyBorder="1" applyAlignment="1">
      <alignment/>
    </xf>
    <xf numFmtId="172" fontId="4" fillId="6" borderId="21" xfId="0" applyNumberFormat="1" applyFont="1" applyFill="1" applyBorder="1" applyAlignment="1">
      <alignment/>
    </xf>
    <xf numFmtId="0" fontId="7" fillId="2" borderId="2" xfId="0" applyNumberFormat="1" applyFont="1" applyFill="1" applyBorder="1" applyAlignment="1">
      <alignment horizontal="center"/>
    </xf>
    <xf numFmtId="177" fontId="4" fillId="2" borderId="2" xfId="0" applyNumberFormat="1" applyFont="1" applyFill="1" applyBorder="1" applyAlignment="1">
      <alignment/>
    </xf>
    <xf numFmtId="0" fontId="4" fillId="2" borderId="0" xfId="0" applyNumberFormat="1" applyFont="1" applyFill="1" applyBorder="1" applyAlignment="1">
      <alignment/>
    </xf>
    <xf numFmtId="177" fontId="7" fillId="2" borderId="2" xfId="0" applyNumberFormat="1" applyFont="1" applyFill="1" applyBorder="1" applyAlignment="1">
      <alignment/>
    </xf>
    <xf numFmtId="172" fontId="0" fillId="2" borderId="0" xfId="0" applyNumberFormat="1" applyFill="1" applyBorder="1" applyAlignment="1">
      <alignment/>
    </xf>
    <xf numFmtId="172" fontId="4" fillId="2" borderId="0" xfId="0" applyNumberFormat="1" applyFont="1" applyFill="1" applyBorder="1" applyAlignment="1">
      <alignment horizontal="center"/>
    </xf>
    <xf numFmtId="0" fontId="4" fillId="2" borderId="0" xfId="0" applyNumberFormat="1" applyFont="1" applyFill="1" applyBorder="1" applyAlignment="1">
      <alignment horizontal="center"/>
    </xf>
    <xf numFmtId="0" fontId="0" fillId="2" borderId="0" xfId="0" applyFill="1" applyAlignment="1">
      <alignment/>
    </xf>
    <xf numFmtId="2" fontId="0" fillId="2" borderId="0" xfId="15" applyNumberFormat="1" applyFill="1" applyAlignment="1">
      <alignment/>
    </xf>
    <xf numFmtId="2" fontId="0" fillId="2" borderId="0" xfId="0" applyNumberFormat="1" applyFill="1" applyAlignment="1">
      <alignment/>
    </xf>
    <xf numFmtId="0" fontId="1" fillId="2" borderId="0" xfId="0" applyFont="1" applyFill="1" applyAlignment="1">
      <alignment/>
    </xf>
    <xf numFmtId="9" fontId="0" fillId="2" borderId="0" xfId="0" applyNumberFormat="1" applyFill="1" applyAlignment="1">
      <alignment/>
    </xf>
    <xf numFmtId="1" fontId="16" fillId="2" borderId="22" xfId="15" applyNumberFormat="1" applyFont="1" applyFill="1" applyBorder="1" applyAlignment="1" applyProtection="1">
      <alignment/>
      <protection/>
    </xf>
    <xf numFmtId="2" fontId="0" fillId="2" borderId="0" xfId="0" applyNumberFormat="1" applyFill="1" applyBorder="1" applyAlignment="1">
      <alignment/>
    </xf>
    <xf numFmtId="1" fontId="16" fillId="2" borderId="23" xfId="15" applyNumberFormat="1" applyFont="1" applyFill="1" applyBorder="1" applyAlignment="1" applyProtection="1">
      <alignment/>
      <protection/>
    </xf>
    <xf numFmtId="2" fontId="17" fillId="2" borderId="0" xfId="15" applyNumberFormat="1" applyFont="1" applyFill="1" applyBorder="1" applyAlignment="1" applyProtection="1">
      <alignment/>
      <protection locked="0"/>
    </xf>
    <xf numFmtId="1" fontId="1" fillId="2" borderId="24" xfId="0" applyNumberFormat="1" applyFont="1" applyFill="1" applyBorder="1" applyAlignment="1" applyProtection="1">
      <alignment/>
      <protection/>
    </xf>
    <xf numFmtId="1" fontId="16" fillId="2" borderId="0" xfId="0" applyNumberFormat="1" applyFont="1" applyFill="1" applyAlignment="1">
      <alignment/>
    </xf>
    <xf numFmtId="0" fontId="18" fillId="2" borderId="0" xfId="0" applyFont="1" applyFill="1" applyAlignment="1">
      <alignment/>
    </xf>
    <xf numFmtId="0" fontId="18" fillId="2" borderId="0" xfId="0" applyFont="1" applyFill="1" applyAlignment="1">
      <alignment horizontal="right"/>
    </xf>
    <xf numFmtId="0" fontId="16" fillId="2" borderId="0" xfId="0" applyFont="1" applyFill="1" applyAlignment="1">
      <alignment/>
    </xf>
    <xf numFmtId="2" fontId="1" fillId="2" borderId="0" xfId="0" applyNumberFormat="1" applyFont="1" applyFill="1" applyAlignment="1">
      <alignment horizontal="right"/>
    </xf>
    <xf numFmtId="0" fontId="19" fillId="2" borderId="0" xfId="0" applyFont="1" applyFill="1" applyAlignment="1">
      <alignment/>
    </xf>
    <xf numFmtId="176" fontId="7" fillId="2" borderId="25" xfId="0" applyNumberFormat="1" applyFont="1" applyFill="1" applyBorder="1" applyAlignment="1">
      <alignment horizontal="centerContinuous"/>
    </xf>
    <xf numFmtId="172" fontId="4" fillId="2" borderId="26" xfId="0" applyNumberFormat="1" applyFont="1" applyFill="1" applyBorder="1" applyAlignment="1">
      <alignment horizontal="centerContinuous"/>
    </xf>
    <xf numFmtId="172" fontId="7" fillId="3" borderId="12" xfId="0" applyNumberFormat="1" applyFont="1" applyFill="1" applyBorder="1" applyAlignment="1">
      <alignment horizontal="center"/>
    </xf>
    <xf numFmtId="0" fontId="4" fillId="2" borderId="4" xfId="0" applyFont="1" applyFill="1" applyBorder="1" applyAlignment="1">
      <alignment/>
    </xf>
    <xf numFmtId="1" fontId="7" fillId="3" borderId="4" xfId="0" applyNumberFormat="1" applyFont="1" applyFill="1" applyBorder="1" applyAlignment="1">
      <alignment/>
    </xf>
    <xf numFmtId="0" fontId="4" fillId="2" borderId="0" xfId="0" applyFont="1" applyFill="1" applyBorder="1" applyAlignment="1">
      <alignment/>
    </xf>
    <xf numFmtId="1" fontId="7" fillId="3" borderId="1" xfId="0" applyNumberFormat="1" applyFont="1" applyFill="1" applyAlignment="1">
      <alignment/>
    </xf>
    <xf numFmtId="1" fontId="4" fillId="2" borderId="1" xfId="0" applyNumberFormat="1" applyFont="1" applyFill="1" applyAlignment="1">
      <alignment/>
    </xf>
    <xf numFmtId="1" fontId="4" fillId="2" borderId="1" xfId="0" applyNumberFormat="1" applyFont="1" applyFill="1" applyAlignment="1">
      <alignment horizontal="right"/>
    </xf>
    <xf numFmtId="1" fontId="7" fillId="3" borderId="1" xfId="0" applyNumberFormat="1" applyFont="1" applyFill="1" applyAlignment="1">
      <alignment horizontal="right"/>
    </xf>
    <xf numFmtId="1" fontId="7" fillId="3" borderId="3" xfId="0" applyNumberFormat="1" applyFont="1" applyFill="1" applyAlignment="1">
      <alignment horizontal="right"/>
    </xf>
    <xf numFmtId="1" fontId="4" fillId="3" borderId="1" xfId="0" applyNumberFormat="1" applyFont="1" applyFill="1" applyAlignment="1">
      <alignment horizontal="right"/>
    </xf>
    <xf numFmtId="2" fontId="4" fillId="2" borderId="27" xfId="0" applyNumberFormat="1" applyFont="1" applyFill="1" applyBorder="1" applyAlignment="1">
      <alignment/>
    </xf>
    <xf numFmtId="1" fontId="7" fillId="4" borderId="1" xfId="0" applyNumberFormat="1" applyFont="1" applyFill="1" applyAlignment="1">
      <alignment/>
    </xf>
    <xf numFmtId="1" fontId="7" fillId="4" borderId="3" xfId="0" applyNumberFormat="1" applyFont="1" applyFill="1" applyAlignment="1">
      <alignment/>
    </xf>
    <xf numFmtId="1" fontId="7" fillId="4" borderId="1" xfId="0" applyNumberFormat="1" applyFont="1" applyFill="1" applyAlignment="1">
      <alignment horizontal="right"/>
    </xf>
    <xf numFmtId="1" fontId="7" fillId="3" borderId="27" xfId="0" applyNumberFormat="1" applyFont="1" applyFill="1" applyBorder="1" applyAlignment="1">
      <alignment horizontal="right"/>
    </xf>
    <xf numFmtId="0" fontId="4" fillId="2" borderId="28" xfId="0" applyFont="1" applyFill="1" applyBorder="1" applyAlignment="1">
      <alignment/>
    </xf>
    <xf numFmtId="2" fontId="4" fillId="2" borderId="12" xfId="0" applyNumberFormat="1" applyFont="1" applyFill="1" applyBorder="1" applyAlignment="1">
      <alignment/>
    </xf>
    <xf numFmtId="2" fontId="4" fillId="2" borderId="4" xfId="0" applyNumberFormat="1" applyFont="1" applyFill="1" applyBorder="1" applyAlignment="1">
      <alignment/>
    </xf>
    <xf numFmtId="2" fontId="4" fillId="2" borderId="28" xfId="0" applyNumberFormat="1" applyFont="1" applyFill="1" applyBorder="1" applyAlignment="1">
      <alignment/>
    </xf>
    <xf numFmtId="172" fontId="20" fillId="2" borderId="0" xfId="0" applyNumberFormat="1" applyFont="1" applyFill="1" applyAlignment="1">
      <alignment horizontal="left"/>
    </xf>
    <xf numFmtId="172" fontId="20" fillId="2" borderId="0" xfId="0" applyNumberFormat="1" applyFont="1" applyFill="1" applyAlignment="1">
      <alignment horizontal="center"/>
    </xf>
    <xf numFmtId="172" fontId="20" fillId="2" borderId="0" xfId="0" applyNumberFormat="1" applyFont="1" applyFill="1" applyAlignment="1">
      <alignment/>
    </xf>
    <xf numFmtId="172" fontId="20" fillId="2" borderId="0" xfId="0" applyNumberFormat="1" applyFont="1" applyFill="1" applyBorder="1" applyAlignment="1">
      <alignment horizontal="center"/>
    </xf>
    <xf numFmtId="0" fontId="20" fillId="0" borderId="0" xfId="0" applyFont="1" applyAlignment="1">
      <alignment/>
    </xf>
    <xf numFmtId="172" fontId="20" fillId="2" borderId="0" xfId="0" applyNumberFormat="1" applyFont="1" applyAlignment="1">
      <alignment/>
    </xf>
    <xf numFmtId="9" fontId="4" fillId="2" borderId="3" xfId="0" applyNumberFormat="1" applyFont="1" applyFill="1" applyAlignment="1">
      <alignment horizontal="center"/>
    </xf>
    <xf numFmtId="9" fontId="4" fillId="2" borderId="1" xfId="0" applyNumberFormat="1" applyFont="1" applyFill="1" applyAlignment="1">
      <alignment horizontal="center"/>
    </xf>
    <xf numFmtId="172" fontId="7" fillId="2" borderId="29" xfId="0" applyNumberFormat="1" applyFont="1" applyFill="1" applyBorder="1" applyAlignment="1">
      <alignment horizontal="center"/>
    </xf>
    <xf numFmtId="172" fontId="7" fillId="2" borderId="30" xfId="0" applyNumberFormat="1" applyFont="1" applyFill="1" applyBorder="1" applyAlignment="1">
      <alignment horizontal="center"/>
    </xf>
    <xf numFmtId="9" fontId="4" fillId="2" borderId="31" xfId="0" applyNumberFormat="1" applyFont="1" applyFill="1" applyBorder="1" applyAlignment="1">
      <alignment horizontal="center"/>
    </xf>
    <xf numFmtId="9" fontId="4" fillId="2" borderId="27" xfId="0" applyNumberFormat="1" applyFont="1" applyFill="1" applyBorder="1" applyAlignment="1">
      <alignment horizontal="center"/>
    </xf>
    <xf numFmtId="172" fontId="7" fillId="2" borderId="2" xfId="0" applyNumberFormat="1" applyFont="1" applyFill="1" applyAlignment="1">
      <alignment horizontal="center" vertical="top"/>
    </xf>
    <xf numFmtId="177" fontId="4" fillId="6" borderId="3" xfId="0" applyNumberFormat="1" applyFont="1" applyFill="1" applyAlignment="1">
      <alignment/>
    </xf>
    <xf numFmtId="177" fontId="4" fillId="6" borderId="1" xfId="0" applyNumberFormat="1" applyFont="1" applyFill="1" applyAlignment="1">
      <alignment/>
    </xf>
    <xf numFmtId="172" fontId="4" fillId="2" borderId="4" xfId="0" applyNumberFormat="1" applyFont="1" applyFill="1" applyAlignment="1">
      <alignment/>
    </xf>
    <xf numFmtId="172" fontId="21" fillId="2" borderId="0" xfId="0" applyNumberFormat="1" applyFont="1" applyBorder="1" applyAlignment="1">
      <alignment/>
    </xf>
    <xf numFmtId="0" fontId="4" fillId="2" borderId="0" xfId="0" applyFont="1" applyFill="1" applyBorder="1" applyAlignment="1">
      <alignment/>
    </xf>
    <xf numFmtId="0" fontId="20" fillId="2" borderId="0" xfId="0" applyFont="1" applyFill="1" applyAlignment="1">
      <alignment/>
    </xf>
    <xf numFmtId="0" fontId="20" fillId="2" borderId="0" xfId="0" applyFont="1" applyFill="1" applyAlignment="1">
      <alignment vertical="center"/>
    </xf>
    <xf numFmtId="0" fontId="21" fillId="2" borderId="1" xfId="0" applyFont="1" applyAlignment="1">
      <alignment/>
    </xf>
    <xf numFmtId="0" fontId="16" fillId="0" borderId="0" xfId="0" applyFont="1" applyAlignment="1">
      <alignment/>
    </xf>
    <xf numFmtId="0" fontId="0" fillId="0" borderId="0" xfId="0" applyBorder="1" applyAlignment="1">
      <alignment vertical="top" wrapText="1"/>
    </xf>
    <xf numFmtId="0" fontId="0" fillId="0" borderId="0" xfId="0" applyBorder="1" applyAlignment="1">
      <alignment vertical="top" wrapText="1"/>
    </xf>
    <xf numFmtId="0" fontId="0" fillId="0" borderId="0" xfId="0" applyBorder="1" applyAlignment="1">
      <alignment vertical="top" wrapText="1"/>
    </xf>
    <xf numFmtId="0" fontId="4" fillId="2" borderId="32" xfId="0" applyFont="1" applyFill="1" applyBorder="1" applyAlignment="1">
      <alignment/>
    </xf>
    <xf numFmtId="0" fontId="16" fillId="0" borderId="0" xfId="0" applyFont="1" applyBorder="1" applyAlignment="1">
      <alignment vertical="top" wrapText="1"/>
    </xf>
    <xf numFmtId="0" fontId="16" fillId="0" borderId="0" xfId="0" applyFont="1" applyBorder="1" applyAlignment="1">
      <alignment vertical="top" wrapText="1"/>
    </xf>
    <xf numFmtId="0" fontId="16" fillId="0" borderId="0" xfId="0" applyFont="1" applyBorder="1" applyAlignment="1">
      <alignment vertical="top" wrapText="1"/>
    </xf>
    <xf numFmtId="1" fontId="4" fillId="2" borderId="11" xfId="0" applyNumberFormat="1" applyFont="1" applyFill="1" applyAlignment="1">
      <alignment/>
    </xf>
    <xf numFmtId="0" fontId="21" fillId="2" borderId="0" xfId="0" applyFont="1" applyBorder="1" applyAlignment="1">
      <alignment/>
    </xf>
    <xf numFmtId="0" fontId="4" fillId="8" borderId="1" xfId="0" applyNumberFormat="1" applyFont="1" applyFill="1" applyAlignment="1">
      <alignment/>
    </xf>
    <xf numFmtId="0" fontId="7" fillId="3" borderId="4" xfId="0" applyFont="1" applyFill="1" applyBorder="1" applyAlignment="1">
      <alignment/>
    </xf>
    <xf numFmtId="0" fontId="7" fillId="3" borderId="27" xfId="0" applyFont="1" applyFill="1" applyBorder="1" applyAlignment="1">
      <alignment/>
    </xf>
    <xf numFmtId="0" fontId="4" fillId="2" borderId="4" xfId="0" applyFont="1" applyFill="1" applyBorder="1" applyAlignment="1">
      <alignment horizontal="center"/>
    </xf>
    <xf numFmtId="1" fontId="4" fillId="2" borderId="4" xfId="0" applyNumberFormat="1" applyFont="1" applyFill="1" applyBorder="1" applyAlignment="1">
      <alignment/>
    </xf>
    <xf numFmtId="1" fontId="4" fillId="2" borderId="4" xfId="0" applyNumberFormat="1" applyFont="1" applyFill="1" applyBorder="1" applyAlignment="1">
      <alignment horizontal="right"/>
    </xf>
    <xf numFmtId="1" fontId="7" fillId="3" borderId="4" xfId="0" applyNumberFormat="1" applyFont="1" applyFill="1" applyBorder="1" applyAlignment="1">
      <alignment horizontal="right"/>
    </xf>
    <xf numFmtId="0" fontId="4" fillId="2" borderId="27" xfId="0" applyFont="1" applyFill="1" applyBorder="1" applyAlignment="1">
      <alignment/>
    </xf>
    <xf numFmtId="0" fontId="4" fillId="2" borderId="27" xfId="0" applyFont="1" applyFill="1" applyBorder="1" applyAlignment="1">
      <alignment horizontal="center"/>
    </xf>
    <xf numFmtId="0" fontId="4" fillId="8" borderId="27" xfId="0" applyNumberFormat="1" applyFont="1" applyFill="1" applyBorder="1" applyAlignment="1">
      <alignment horizontal="right"/>
    </xf>
    <xf numFmtId="1" fontId="4" fillId="8" borderId="4" xfId="0" applyNumberFormat="1" applyFont="1" applyFill="1" applyBorder="1" applyAlignment="1">
      <alignment/>
    </xf>
    <xf numFmtId="1" fontId="4" fillId="8" borderId="1" xfId="0" applyNumberFormat="1" applyFont="1" applyFill="1" applyAlignment="1">
      <alignment horizontal="right"/>
    </xf>
    <xf numFmtId="1" fontId="4" fillId="8" borderId="1" xfId="0" applyNumberFormat="1" applyFont="1" applyFill="1" applyAlignment="1">
      <alignment/>
    </xf>
    <xf numFmtId="1" fontId="7" fillId="3" borderId="27" xfId="0" applyNumberFormat="1" applyFont="1" applyFill="1" applyBorder="1" applyAlignment="1">
      <alignment/>
    </xf>
    <xf numFmtId="0" fontId="4" fillId="2" borderId="0" xfId="0" applyFont="1" applyFill="1" applyAlignment="1">
      <alignment horizontal="right"/>
    </xf>
    <xf numFmtId="1" fontId="4" fillId="2" borderId="27" xfId="0" applyNumberFormat="1" applyFont="1" applyFill="1" applyBorder="1" applyAlignment="1">
      <alignment horizontal="right"/>
    </xf>
    <xf numFmtId="0" fontId="7" fillId="3" borderId="2" xfId="0" applyFont="1" applyFill="1" applyBorder="1" applyAlignment="1">
      <alignment/>
    </xf>
    <xf numFmtId="0" fontId="4" fillId="3" borderId="33" xfId="0" applyFont="1" applyFill="1" applyBorder="1" applyAlignment="1">
      <alignment/>
    </xf>
    <xf numFmtId="0" fontId="4" fillId="2" borderId="0" xfId="0" applyFont="1" applyFill="1" applyAlignment="1" quotePrefix="1">
      <alignment/>
    </xf>
    <xf numFmtId="0" fontId="4" fillId="2" borderId="34" xfId="0" applyFont="1" applyFill="1" applyBorder="1" applyAlignment="1">
      <alignment/>
    </xf>
    <xf numFmtId="0" fontId="4" fillId="2" borderId="33" xfId="0" applyFont="1" applyFill="1" applyBorder="1" applyAlignment="1">
      <alignment/>
    </xf>
    <xf numFmtId="0" fontId="11" fillId="2" borderId="0" xfId="0" applyNumberFormat="1" applyFont="1" applyFill="1" applyAlignment="1">
      <alignment/>
    </xf>
    <xf numFmtId="0" fontId="23" fillId="0" borderId="0" xfId="0" applyFont="1" applyAlignment="1">
      <alignment/>
    </xf>
    <xf numFmtId="0" fontId="6" fillId="2" borderId="0" xfId="0" applyNumberFormat="1" applyFont="1" applyFill="1" applyAlignment="1">
      <alignment/>
    </xf>
    <xf numFmtId="0" fontId="6" fillId="2" borderId="0" xfId="0" applyFont="1" applyFill="1" applyAlignment="1">
      <alignment horizontal="left"/>
    </xf>
    <xf numFmtId="172" fontId="20" fillId="2" borderId="0" xfId="0" applyNumberFormat="1" applyFont="1" applyBorder="1" applyAlignment="1">
      <alignment/>
    </xf>
    <xf numFmtId="0" fontId="7" fillId="2" borderId="25" xfId="0" applyNumberFormat="1" applyFont="1" applyFill="1" applyBorder="1" applyAlignment="1">
      <alignment horizontal="center"/>
    </xf>
    <xf numFmtId="0" fontId="7" fillId="2" borderId="32" xfId="0" applyNumberFormat="1" applyFont="1" applyFill="1" applyBorder="1" applyAlignment="1">
      <alignment horizontal="center"/>
    </xf>
    <xf numFmtId="177" fontId="4" fillId="2" borderId="1" xfId="0" applyNumberFormat="1" applyFont="1" applyFill="1" applyAlignment="1">
      <alignment/>
    </xf>
    <xf numFmtId="177" fontId="7" fillId="2" borderId="1" xfId="0" applyNumberFormat="1" applyFont="1" applyFill="1" applyAlignment="1">
      <alignment/>
    </xf>
    <xf numFmtId="0" fontId="4" fillId="2" borderId="1" xfId="0" applyNumberFormat="1" applyFont="1" applyFill="1" applyAlignment="1">
      <alignment/>
    </xf>
    <xf numFmtId="0" fontId="4" fillId="2" borderId="4" xfId="0" applyNumberFormat="1" applyFont="1" applyFill="1" applyAlignment="1">
      <alignment horizontal="center"/>
    </xf>
    <xf numFmtId="0" fontId="23" fillId="2" borderId="0" xfId="0" applyNumberFormat="1" applyFont="1" applyFill="1" applyAlignment="1">
      <alignment/>
    </xf>
    <xf numFmtId="172" fontId="4" fillId="3" borderId="1" xfId="0" applyNumberFormat="1" applyFont="1" applyFill="1" applyAlignment="1">
      <alignment/>
    </xf>
    <xf numFmtId="176" fontId="4" fillId="3" borderId="1" xfId="0" applyNumberFormat="1" applyFont="1" applyFill="1" applyAlignment="1">
      <alignment horizontal="center"/>
    </xf>
    <xf numFmtId="172" fontId="9" fillId="3" borderId="1" xfId="0" applyNumberFormat="1" applyFont="1" applyFill="1" applyAlignment="1">
      <alignment/>
    </xf>
    <xf numFmtId="0" fontId="4" fillId="3" borderId="1" xfId="0" applyNumberFormat="1" applyFont="1" applyFill="1" applyAlignment="1">
      <alignment/>
    </xf>
    <xf numFmtId="9" fontId="4" fillId="3" borderId="9" xfId="0" applyNumberFormat="1" applyFont="1" applyFill="1" applyAlignment="1">
      <alignment/>
    </xf>
    <xf numFmtId="0" fontId="4" fillId="9" borderId="1" xfId="0" applyNumberFormat="1" applyFont="1" applyFill="1" applyAlignment="1">
      <alignment horizontal="left"/>
    </xf>
    <xf numFmtId="176" fontId="4" fillId="9" borderId="1" xfId="0" applyNumberFormat="1" applyFont="1" applyFill="1" applyAlignment="1">
      <alignment horizontal="center"/>
    </xf>
    <xf numFmtId="0" fontId="4" fillId="9" borderId="1" xfId="0" applyNumberFormat="1" applyFont="1" applyFill="1" applyAlignment="1">
      <alignment/>
    </xf>
    <xf numFmtId="9" fontId="4" fillId="9" borderId="9" xfId="0" applyNumberFormat="1" applyFont="1" applyFill="1" applyAlignment="1">
      <alignment/>
    </xf>
    <xf numFmtId="0" fontId="4" fillId="2" borderId="0" xfId="0" applyFont="1" applyFill="1" applyAlignment="1">
      <alignment horizontal="left"/>
    </xf>
    <xf numFmtId="0" fontId="4" fillId="2" borderId="0" xfId="0" applyFont="1" applyFill="1" applyAlignment="1">
      <alignment horizontal="center"/>
    </xf>
    <xf numFmtId="0" fontId="4" fillId="2" borderId="0" xfId="0" applyFont="1" applyFill="1" applyAlignment="1">
      <alignment vertical="center"/>
    </xf>
    <xf numFmtId="0" fontId="4" fillId="2" borderId="0" xfId="0" applyFont="1" applyFill="1" applyAlignment="1">
      <alignment vertical="top"/>
    </xf>
    <xf numFmtId="0" fontId="4" fillId="2" borderId="4" xfId="0" applyFont="1" applyFill="1" applyAlignment="1">
      <alignment/>
    </xf>
    <xf numFmtId="0" fontId="4" fillId="2" borderId="11" xfId="0" applyFont="1" applyFill="1" applyAlignment="1">
      <alignment/>
    </xf>
    <xf numFmtId="0" fontId="4" fillId="2" borderId="1" xfId="0" applyFont="1" applyFill="1" applyAlignment="1">
      <alignment/>
    </xf>
    <xf numFmtId="0" fontId="4" fillId="2" borderId="1" xfId="0" applyNumberFormat="1" applyFont="1" applyFill="1" applyAlignment="1" applyProtection="1">
      <alignment/>
      <protection/>
    </xf>
    <xf numFmtId="0" fontId="4" fillId="8" borderId="1" xfId="0" applyFont="1" applyFill="1" applyAlignment="1" applyProtection="1">
      <alignment/>
      <protection/>
    </xf>
    <xf numFmtId="9" fontId="4" fillId="2" borderId="0" xfId="0" applyNumberFormat="1" applyFont="1" applyFill="1" applyAlignment="1">
      <alignment horizontal="right"/>
    </xf>
    <xf numFmtId="186" fontId="7" fillId="3" borderId="1" xfId="0" applyNumberFormat="1" applyFont="1" applyFill="1" applyAlignment="1">
      <alignment/>
    </xf>
    <xf numFmtId="174" fontId="7" fillId="3" borderId="2" xfId="0" applyNumberFormat="1" applyFont="1" applyFill="1" applyBorder="1" applyAlignment="1">
      <alignment/>
    </xf>
    <xf numFmtId="174" fontId="4" fillId="2" borderId="33" xfId="0" applyNumberFormat="1" applyFont="1" applyFill="1" applyBorder="1" applyAlignment="1">
      <alignment/>
    </xf>
    <xf numFmtId="173" fontId="7" fillId="2" borderId="1" xfId="0" applyNumberFormat="1" applyFont="1" applyFill="1" applyAlignment="1">
      <alignment/>
    </xf>
    <xf numFmtId="1" fontId="16" fillId="2" borderId="35" xfId="15" applyNumberFormat="1" applyFont="1" applyFill="1" applyBorder="1" applyAlignment="1" applyProtection="1">
      <alignment/>
      <protection/>
    </xf>
    <xf numFmtId="185" fontId="24" fillId="2" borderId="36" xfId="0" applyNumberFormat="1" applyFont="1" applyFill="1" applyBorder="1" applyAlignment="1">
      <alignment/>
    </xf>
    <xf numFmtId="0" fontId="24" fillId="2" borderId="0" xfId="0" applyFont="1" applyFill="1" applyBorder="1" applyAlignment="1">
      <alignment horizontal="right" vertical="center"/>
    </xf>
    <xf numFmtId="185" fontId="24" fillId="2" borderId="37" xfId="0" applyNumberFormat="1" applyFont="1" applyFill="1" applyBorder="1" applyAlignment="1">
      <alignment vertical="center"/>
    </xf>
    <xf numFmtId="0" fontId="24" fillId="2" borderId="38" xfId="0" applyFont="1" applyFill="1" applyBorder="1" applyAlignment="1">
      <alignment/>
    </xf>
    <xf numFmtId="185" fontId="24" fillId="2" borderId="39" xfId="0" applyNumberFormat="1" applyFont="1" applyFill="1" applyBorder="1" applyAlignment="1">
      <alignment vertical="top"/>
    </xf>
    <xf numFmtId="0" fontId="24" fillId="2" borderId="0" xfId="0" applyFont="1" applyFill="1" applyBorder="1" applyAlignment="1">
      <alignment horizontal="right"/>
    </xf>
    <xf numFmtId="0" fontId="24" fillId="2" borderId="0" xfId="0" applyFont="1" applyFill="1" applyBorder="1" applyAlignment="1">
      <alignment/>
    </xf>
    <xf numFmtId="0" fontId="24" fillId="2" borderId="39" xfId="0" applyFont="1" applyFill="1" applyBorder="1" applyAlignment="1">
      <alignment/>
    </xf>
    <xf numFmtId="1" fontId="24" fillId="2" borderId="39" xfId="0" applyNumberFormat="1" applyFont="1" applyFill="1" applyBorder="1" applyAlignment="1">
      <alignment horizontal="right"/>
    </xf>
    <xf numFmtId="6" fontId="26" fillId="2" borderId="37" xfId="0" applyNumberFormat="1" applyFont="1" applyFill="1" applyBorder="1" applyAlignment="1">
      <alignment horizontal="right"/>
    </xf>
    <xf numFmtId="0" fontId="24" fillId="2" borderId="28" xfId="0" applyFont="1" applyFill="1" applyBorder="1" applyAlignment="1">
      <alignment/>
    </xf>
    <xf numFmtId="0" fontId="24" fillId="2" borderId="36" xfId="0" applyFont="1" applyFill="1" applyBorder="1" applyAlignment="1">
      <alignment/>
    </xf>
    <xf numFmtId="1" fontId="24" fillId="2" borderId="0" xfId="0" applyNumberFormat="1" applyFont="1" applyFill="1" applyBorder="1" applyAlignment="1">
      <alignment/>
    </xf>
    <xf numFmtId="0" fontId="25" fillId="2" borderId="40" xfId="0" applyFont="1" applyBorder="1" applyAlignment="1">
      <alignment/>
    </xf>
    <xf numFmtId="0" fontId="24" fillId="2" borderId="34" xfId="0" applyFont="1" applyFill="1" applyBorder="1" applyAlignment="1">
      <alignment horizontal="right" vertical="top"/>
    </xf>
    <xf numFmtId="2" fontId="25" fillId="2" borderId="34" xfId="0" applyNumberFormat="1" applyFont="1" applyBorder="1" applyAlignment="1">
      <alignment vertical="top"/>
    </xf>
    <xf numFmtId="0" fontId="24" fillId="2" borderId="38" xfId="0" applyFont="1" applyFill="1" applyBorder="1" applyAlignment="1">
      <alignment vertical="center"/>
    </xf>
    <xf numFmtId="1" fontId="24" fillId="2" borderId="0" xfId="0" applyNumberFormat="1" applyFont="1" applyFill="1" applyBorder="1" applyAlignment="1">
      <alignment vertical="center"/>
    </xf>
    <xf numFmtId="0" fontId="24" fillId="2" borderId="39" xfId="0" applyFont="1" applyFill="1" applyBorder="1" applyAlignment="1">
      <alignment vertical="center"/>
    </xf>
    <xf numFmtId="0" fontId="24" fillId="2" borderId="37" xfId="0" applyFont="1" applyFill="1" applyBorder="1" applyAlignment="1">
      <alignment vertical="top"/>
    </xf>
    <xf numFmtId="172" fontId="4" fillId="2" borderId="1" xfId="0" applyNumberFormat="1" applyFont="1" applyFill="1" applyAlignment="1">
      <alignment/>
    </xf>
    <xf numFmtId="0" fontId="20" fillId="0" borderId="0" xfId="0" applyFont="1" applyBorder="1" applyAlignment="1">
      <alignment/>
    </xf>
    <xf numFmtId="177" fontId="7" fillId="2" borderId="1" xfId="0" applyNumberFormat="1" applyFont="1" applyFill="1" applyAlignment="1">
      <alignment/>
    </xf>
    <xf numFmtId="172" fontId="7" fillId="2" borderId="2" xfId="0" applyNumberFormat="1" applyFont="1" applyFill="1" applyAlignment="1">
      <alignment/>
    </xf>
    <xf numFmtId="177" fontId="4" fillId="2" borderId="41" xfId="0" applyNumberFormat="1" applyFont="1" applyFill="1" applyBorder="1" applyAlignment="1">
      <alignment horizontal="center" vertical="center"/>
    </xf>
    <xf numFmtId="0" fontId="4" fillId="2" borderId="27" xfId="0" applyFont="1" applyFill="1" applyBorder="1" applyAlignment="1">
      <alignment horizontal="left" shrinkToFit="1"/>
    </xf>
    <xf numFmtId="0" fontId="4" fillId="8" borderId="27" xfId="0" applyNumberFormat="1" applyFont="1" applyFill="1" applyBorder="1" applyAlignment="1" applyProtection="1">
      <alignment horizontal="right"/>
      <protection/>
    </xf>
    <xf numFmtId="0" fontId="4" fillId="2" borderId="0" xfId="0" applyFont="1" applyFill="1" applyAlignment="1">
      <alignment horizontal="right"/>
    </xf>
    <xf numFmtId="0" fontId="4" fillId="2" borderId="4" xfId="0" applyFont="1" applyFill="1" applyAlignment="1">
      <alignment horizontal="right"/>
    </xf>
    <xf numFmtId="0" fontId="6" fillId="2" borderId="2" xfId="0" applyFont="1" applyFill="1" applyBorder="1" applyAlignment="1">
      <alignment horizontal="right"/>
    </xf>
    <xf numFmtId="0" fontId="6" fillId="2" borderId="0" xfId="0" applyFont="1" applyFill="1" applyAlignment="1">
      <alignment horizontal="right"/>
    </xf>
    <xf numFmtId="0" fontId="7" fillId="2" borderId="0" xfId="0" applyFont="1" applyFill="1" applyAlignment="1">
      <alignment/>
    </xf>
    <xf numFmtId="0" fontId="7" fillId="2" borderId="0" xfId="0" applyFont="1" applyFill="1"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0" fillId="0" borderId="0" xfId="0" applyBorder="1" applyAlignment="1">
      <alignment/>
    </xf>
    <xf numFmtId="172" fontId="6" fillId="2" borderId="0" xfId="0" applyNumberFormat="1" applyFont="1" applyFill="1" applyBorder="1" applyAlignment="1">
      <alignment horizontal="centerContinuous"/>
    </xf>
    <xf numFmtId="172" fontId="4" fillId="2" borderId="0" xfId="0" applyNumberFormat="1" applyFont="1" applyFill="1" applyBorder="1" applyAlignment="1">
      <alignment/>
    </xf>
    <xf numFmtId="172" fontId="4" fillId="2" borderId="2" xfId="0" applyNumberFormat="1" applyFont="1" applyFill="1" applyBorder="1" applyAlignment="1">
      <alignment horizontal="centerContinuous" vertical="top" wrapText="1"/>
    </xf>
    <xf numFmtId="172" fontId="4" fillId="2" borderId="0" xfId="0" applyNumberFormat="1" applyFont="1" applyFill="1" applyBorder="1" applyAlignment="1">
      <alignment horizontal="centerContinuous" vertical="top" wrapText="1"/>
    </xf>
    <xf numFmtId="0" fontId="23" fillId="0" borderId="0" xfId="0" applyFont="1" applyBorder="1" applyAlignment="1">
      <alignment/>
    </xf>
    <xf numFmtId="0" fontId="4" fillId="2" borderId="1" xfId="0" applyNumberFormat="1" applyFont="1" applyFill="1" applyAlignment="1" applyProtection="1">
      <alignment/>
      <protection locked="0"/>
    </xf>
    <xf numFmtId="0" fontId="4" fillId="2" borderId="1" xfId="0" applyFont="1" applyFill="1" applyAlignment="1" applyProtection="1">
      <alignment/>
      <protection locked="0"/>
    </xf>
    <xf numFmtId="0" fontId="4" fillId="2" borderId="27" xfId="0" applyFont="1" applyFill="1" applyBorder="1" applyAlignment="1" applyProtection="1">
      <alignment horizontal="right"/>
      <protection locked="0"/>
    </xf>
    <xf numFmtId="0" fontId="4" fillId="2" borderId="1" xfId="0" applyFont="1" applyFill="1" applyAlignment="1" applyProtection="1">
      <alignment/>
      <protection locked="0"/>
    </xf>
    <xf numFmtId="0" fontId="4" fillId="2" borderId="1" xfId="0" applyFont="1" applyFill="1" applyAlignment="1" applyProtection="1">
      <alignment horizontal="right"/>
      <protection locked="0"/>
    </xf>
    <xf numFmtId="0" fontId="4" fillId="2" borderId="1" xfId="0" applyFont="1" applyFill="1" applyAlignment="1" applyProtection="1">
      <alignment horizontal="right"/>
      <protection locked="0"/>
    </xf>
    <xf numFmtId="0" fontId="4" fillId="2" borderId="27" xfId="0" applyFont="1" applyFill="1" applyBorder="1" applyAlignment="1" applyProtection="1">
      <alignment horizontal="center"/>
      <protection locked="0"/>
    </xf>
    <xf numFmtId="0" fontId="4" fillId="3" borderId="27" xfId="0" applyFont="1" applyFill="1" applyBorder="1" applyAlignment="1" applyProtection="1">
      <alignment horizontal="center"/>
      <protection locked="0"/>
    </xf>
    <xf numFmtId="0" fontId="4" fillId="2" borderId="1" xfId="0" applyFont="1" applyFill="1" applyAlignment="1" applyProtection="1">
      <alignment horizontal="center"/>
      <protection locked="0"/>
    </xf>
    <xf numFmtId="0" fontId="4" fillId="3" borderId="1" xfId="0" applyFont="1" applyFill="1" applyAlignment="1" applyProtection="1">
      <alignment horizontal="center"/>
      <protection locked="0"/>
    </xf>
    <xf numFmtId="0" fontId="4" fillId="4" borderId="1" xfId="0" applyFont="1" applyFill="1" applyAlignment="1" applyProtection="1">
      <alignment horizontal="center"/>
      <protection locked="0"/>
    </xf>
    <xf numFmtId="172" fontId="7" fillId="3" borderId="12" xfId="0" applyNumberFormat="1" applyFont="1" applyFill="1" applyBorder="1" applyAlignment="1" applyProtection="1">
      <alignment horizontal="center"/>
      <protection locked="0"/>
    </xf>
    <xf numFmtId="0" fontId="4" fillId="2" borderId="42" xfId="0" applyFont="1" applyFill="1" applyBorder="1" applyAlignment="1" applyProtection="1">
      <alignment horizontal="center"/>
      <protection locked="0"/>
    </xf>
    <xf numFmtId="0" fontId="4" fillId="2" borderId="12" xfId="0" applyFont="1" applyFill="1" applyBorder="1" applyAlignment="1" applyProtection="1">
      <alignment horizontal="center"/>
      <protection locked="0"/>
    </xf>
    <xf numFmtId="0" fontId="4" fillId="2" borderId="42" xfId="0" applyFont="1" applyFill="1" applyBorder="1" applyAlignment="1" applyProtection="1">
      <alignment/>
      <protection locked="0"/>
    </xf>
    <xf numFmtId="0" fontId="4" fillId="2" borderId="4" xfId="0" applyFont="1" applyFill="1" applyAlignment="1" applyProtection="1">
      <alignment/>
      <protection locked="0"/>
    </xf>
    <xf numFmtId="0" fontId="4" fillId="2" borderId="11" xfId="0" applyFont="1" applyFill="1" applyAlignment="1" applyProtection="1">
      <alignment/>
      <protection locked="0"/>
    </xf>
    <xf numFmtId="0" fontId="7" fillId="2" borderId="1" xfId="0" applyNumberFormat="1" applyFont="1" applyFill="1" applyAlignment="1" applyProtection="1">
      <alignment/>
      <protection/>
    </xf>
    <xf numFmtId="177" fontId="4" fillId="8" borderId="1" xfId="0" applyNumberFormat="1" applyFont="1" applyFill="1" applyAlignment="1" applyProtection="1">
      <alignment horizontal="center"/>
      <protection/>
    </xf>
    <xf numFmtId="9" fontId="4" fillId="8" borderId="1" xfId="0" applyNumberFormat="1" applyFont="1" applyFill="1" applyAlignment="1" applyProtection="1">
      <alignment horizontal="center"/>
      <protection/>
    </xf>
    <xf numFmtId="177" fontId="4" fillId="8" borderId="1" xfId="0" applyNumberFormat="1" applyFont="1" applyFill="1" applyAlignment="1" applyProtection="1">
      <alignment horizontal="right"/>
      <protection/>
    </xf>
    <xf numFmtId="172" fontId="4" fillId="8" borderId="14" xfId="0" applyNumberFormat="1" applyFont="1" applyFill="1" applyBorder="1" applyAlignment="1" applyProtection="1">
      <alignment/>
      <protection/>
    </xf>
    <xf numFmtId="177" fontId="4" fillId="2" borderId="1" xfId="0" applyNumberFormat="1" applyFont="1" applyFill="1" applyAlignment="1" applyProtection="1">
      <alignment horizontal="center"/>
      <protection locked="0"/>
    </xf>
    <xf numFmtId="172" fontId="4" fillId="2" borderId="1" xfId="0" applyNumberFormat="1" applyFont="1" applyFill="1" applyAlignment="1" applyProtection="1">
      <alignment horizontal="center"/>
      <protection locked="0"/>
    </xf>
    <xf numFmtId="177" fontId="4" fillId="2" borderId="1" xfId="0" applyNumberFormat="1" applyFont="1" applyFill="1" applyAlignment="1" applyProtection="1">
      <alignment horizontal="center"/>
      <protection/>
    </xf>
    <xf numFmtId="177" fontId="4" fillId="2" borderId="3" xfId="0" applyNumberFormat="1" applyFont="1" applyFill="1" applyAlignment="1" applyProtection="1">
      <alignment horizontal="center"/>
      <protection/>
    </xf>
    <xf numFmtId="177" fontId="4" fillId="6" borderId="3" xfId="0" applyNumberFormat="1" applyFont="1" applyFill="1" applyAlignment="1" applyProtection="1">
      <alignment horizontal="center"/>
      <protection/>
    </xf>
    <xf numFmtId="177" fontId="7" fillId="6" borderId="5" xfId="0" applyNumberFormat="1" applyFont="1" applyFill="1" applyAlignment="1" applyProtection="1">
      <alignment horizontal="center"/>
      <protection/>
    </xf>
    <xf numFmtId="0" fontId="16" fillId="0" borderId="0" xfId="0" applyFont="1" applyBorder="1" applyAlignment="1">
      <alignment wrapText="1"/>
    </xf>
    <xf numFmtId="0" fontId="0" fillId="0" borderId="0" xfId="0" applyBorder="1" applyAlignment="1">
      <alignment/>
    </xf>
    <xf numFmtId="0" fontId="0" fillId="0" borderId="0" xfId="0" applyBorder="1" applyAlignment="1">
      <alignment/>
    </xf>
    <xf numFmtId="0" fontId="16"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wrapText="1"/>
    </xf>
    <xf numFmtId="0" fontId="0" fillId="0" borderId="0" xfId="0" applyBorder="1" applyAlignment="1">
      <alignment vertical="top" wrapText="1"/>
    </xf>
    <xf numFmtId="0" fontId="15" fillId="0" borderId="0" xfId="0" applyFont="1" applyBorder="1" applyAlignment="1">
      <alignment horizontal="center" vertical="top"/>
    </xf>
    <xf numFmtId="0" fontId="16" fillId="0" borderId="0" xfId="0" applyFont="1" applyBorder="1" applyAlignment="1">
      <alignment wrapText="1"/>
    </xf>
    <xf numFmtId="0" fontId="0" fillId="0" borderId="0" xfId="0" applyBorder="1" applyAlignment="1">
      <alignment/>
    </xf>
    <xf numFmtId="0" fontId="0" fillId="0" borderId="0" xfId="0" applyBorder="1" applyAlignment="1">
      <alignment/>
    </xf>
    <xf numFmtId="0" fontId="16" fillId="0" borderId="0" xfId="0"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wrapText="1"/>
    </xf>
    <xf numFmtId="0" fontId="16" fillId="0" borderId="0" xfId="0" applyFont="1" applyBorder="1" applyAlignment="1">
      <alignment vertical="top" wrapText="1"/>
    </xf>
    <xf numFmtId="0" fontId="16" fillId="0" borderId="0" xfId="0" applyFont="1" applyBorder="1" applyAlignment="1">
      <alignment vertical="top" wrapText="1"/>
    </xf>
    <xf numFmtId="0" fontId="15" fillId="0" borderId="0" xfId="0" applyFont="1" applyBorder="1" applyAlignment="1">
      <alignment horizontal="center" vertical="top"/>
    </xf>
    <xf numFmtId="0" fontId="15" fillId="0" borderId="0" xfId="0" applyFont="1" applyBorder="1" applyAlignment="1">
      <alignment horizontal="center" vertical="top"/>
    </xf>
    <xf numFmtId="0" fontId="0" fillId="0" borderId="0" xfId="0" applyBorder="1" applyAlignment="1">
      <alignment vertical="top" wrapText="1"/>
    </xf>
    <xf numFmtId="0" fontId="0" fillId="0" borderId="0" xfId="0" applyBorder="1" applyAlignment="1">
      <alignment vertical="top" wrapText="1"/>
    </xf>
    <xf numFmtId="172" fontId="5" fillId="2" borderId="0" xfId="0" applyNumberFormat="1" applyFont="1" applyFill="1" applyAlignment="1">
      <alignment/>
    </xf>
    <xf numFmtId="0" fontId="0" fillId="0" borderId="0" xfId="0" applyAlignment="1">
      <alignment/>
    </xf>
    <xf numFmtId="172" fontId="20" fillId="2" borderId="0" xfId="0" applyNumberFormat="1" applyFont="1" applyFill="1" applyAlignment="1">
      <alignment/>
    </xf>
    <xf numFmtId="0" fontId="0" fillId="0" borderId="0" xfId="0" applyBorder="1" applyAlignment="1">
      <alignment/>
    </xf>
    <xf numFmtId="172" fontId="4" fillId="2" borderId="0" xfId="0" applyNumberFormat="1" applyFont="1" applyFill="1" applyAlignment="1">
      <alignment horizontal="left" vertical="top" indent="1"/>
    </xf>
    <xf numFmtId="0" fontId="0" fillId="0" borderId="0" xfId="0" applyBorder="1" applyAlignment="1">
      <alignment horizontal="left" vertical="top" indent="1"/>
    </xf>
    <xf numFmtId="172" fontId="20" fillId="2" borderId="0" xfId="0" applyNumberFormat="1" applyFont="1" applyFill="1" applyAlignment="1">
      <alignment horizontal="left"/>
    </xf>
    <xf numFmtId="0" fontId="21" fillId="0" borderId="0" xfId="0" applyFont="1" applyBorder="1" applyAlignment="1">
      <alignment horizontal="left"/>
    </xf>
    <xf numFmtId="0" fontId="6" fillId="2" borderId="0" xfId="0" applyNumberFormat="1" applyFont="1" applyFill="1" applyAlignment="1">
      <alignment horizontal="left" indent="1"/>
    </xf>
    <xf numFmtId="0" fontId="0" fillId="0" borderId="0" xfId="0" applyAlignment="1">
      <alignment horizontal="left" indent="1"/>
    </xf>
    <xf numFmtId="0" fontId="7" fillId="6" borderId="1" xfId="0" applyNumberFormat="1" applyFont="1" applyFill="1" applyAlignment="1">
      <alignment horizontal="center"/>
    </xf>
    <xf numFmtId="0" fontId="0" fillId="0" borderId="14" xfId="0" applyBorder="1" applyAlignment="1">
      <alignment horizontal="center"/>
    </xf>
    <xf numFmtId="0" fontId="7" fillId="6" borderId="43" xfId="0" applyNumberFormat="1" applyFont="1" applyFill="1" applyBorder="1" applyAlignment="1">
      <alignment horizontal="center" vertical="center"/>
    </xf>
    <xf numFmtId="0" fontId="0" fillId="0" borderId="44" xfId="0" applyBorder="1" applyAlignment="1">
      <alignment horizontal="center"/>
    </xf>
    <xf numFmtId="172" fontId="22" fillId="2" borderId="0" xfId="0" applyNumberFormat="1" applyFont="1" applyFill="1" applyBorder="1" applyAlignment="1">
      <alignment horizontal="left" vertical="center" wrapText="1"/>
    </xf>
    <xf numFmtId="0" fontId="0" fillId="0" borderId="0" xfId="0" applyBorder="1" applyAlignment="1">
      <alignment horizontal="left" wrapText="1"/>
    </xf>
    <xf numFmtId="0" fontId="4" fillId="2" borderId="0" xfId="0" applyFont="1" applyFill="1" applyAlignment="1">
      <alignment horizontal="right"/>
    </xf>
    <xf numFmtId="0" fontId="4" fillId="2" borderId="20" xfId="0" applyFont="1" applyFill="1" applyBorder="1" applyAlignment="1">
      <alignment horizontal="right"/>
    </xf>
    <xf numFmtId="0" fontId="6" fillId="2" borderId="0" xfId="0" applyFont="1" applyFill="1" applyAlignment="1">
      <alignment horizontal="right"/>
    </xf>
    <xf numFmtId="0" fontId="6" fillId="2" borderId="20" xfId="0" applyFont="1" applyFill="1" applyBorder="1" applyAlignment="1">
      <alignment horizontal="right"/>
    </xf>
    <xf numFmtId="0" fontId="4" fillId="2" borderId="0" xfId="0" applyFont="1" applyFill="1" applyBorder="1" applyAlignment="1">
      <alignment horizontal="right"/>
    </xf>
    <xf numFmtId="0" fontId="4" fillId="2" borderId="4" xfId="0" applyFont="1" applyFill="1" applyAlignment="1">
      <alignment horizontal="right"/>
    </xf>
    <xf numFmtId="0" fontId="4" fillId="2" borderId="45" xfId="0" applyFont="1" applyFill="1" applyBorder="1" applyAlignment="1">
      <alignment horizontal="right"/>
    </xf>
    <xf numFmtId="0" fontId="4" fillId="2" borderId="26" xfId="0" applyNumberFormat="1" applyFont="1" applyFill="1" applyBorder="1" applyAlignment="1">
      <alignment horizontal="left"/>
    </xf>
    <xf numFmtId="0" fontId="4" fillId="2" borderId="46" xfId="0" applyNumberFormat="1" applyFont="1" applyFill="1" applyBorder="1" applyAlignment="1">
      <alignment horizontal="left"/>
    </xf>
    <xf numFmtId="0" fontId="4" fillId="2" borderId="26" xfId="0" applyNumberFormat="1" applyFont="1" applyFill="1" applyBorder="1" applyAlignment="1" applyProtection="1">
      <alignment horizontal="left"/>
      <protection locked="0"/>
    </xf>
    <xf numFmtId="0" fontId="4" fillId="2" borderId="46" xfId="0" applyNumberFormat="1" applyFont="1" applyFill="1" applyBorder="1" applyAlignment="1" applyProtection="1">
      <alignment horizontal="left"/>
      <protection locked="0"/>
    </xf>
    <xf numFmtId="0" fontId="4" fillId="2" borderId="0" xfId="0" applyNumberFormat="1" applyFont="1" applyFill="1" applyBorder="1" applyAlignment="1">
      <alignment horizontal="left"/>
    </xf>
    <xf numFmtId="0" fontId="6" fillId="2" borderId="0" xfId="0" applyNumberFormat="1" applyFont="1" applyFill="1" applyBorder="1" applyAlignment="1">
      <alignment horizontal="right"/>
    </xf>
    <xf numFmtId="0" fontId="6" fillId="2" borderId="20" xfId="0" applyNumberFormat="1" applyFont="1" applyFill="1" applyBorder="1" applyAlignment="1">
      <alignment horizontal="right"/>
    </xf>
    <xf numFmtId="172" fontId="21" fillId="2" borderId="0" xfId="0" applyNumberFormat="1" applyFont="1" applyBorder="1" applyAlignment="1">
      <alignment vertical="top" wrapText="1"/>
    </xf>
    <xf numFmtId="0" fontId="0" fillId="0" borderId="0" xfId="0" applyBorder="1" applyAlignment="1">
      <alignment vertical="top" wrapText="1"/>
    </xf>
    <xf numFmtId="0" fontId="0" fillId="0" borderId="0" xfId="0" applyBorder="1" applyAlignment="1">
      <alignment vertical="top" wrapText="1"/>
    </xf>
    <xf numFmtId="0" fontId="4" fillId="2" borderId="27" xfId="0" applyFont="1" applyFill="1" applyBorder="1" applyAlignment="1">
      <alignment horizontal="left" shrinkToFit="1"/>
    </xf>
    <xf numFmtId="0" fontId="0" fillId="0" borderId="27" xfId="0" applyBorder="1" applyAlignment="1">
      <alignment horizontal="left"/>
    </xf>
    <xf numFmtId="0" fontId="4" fillId="2" borderId="47" xfId="0" applyNumberFormat="1" applyFont="1" applyFill="1" applyBorder="1" applyAlignment="1">
      <alignment horizontal="right"/>
    </xf>
    <xf numFmtId="0" fontId="4" fillId="2" borderId="48" xfId="0" applyNumberFormat="1" applyFont="1" applyFill="1" applyBorder="1" applyAlignment="1">
      <alignment horizontal="right"/>
    </xf>
    <xf numFmtId="0" fontId="4" fillId="2" borderId="4" xfId="0" applyNumberFormat="1" applyFont="1" applyFill="1" applyBorder="1" applyAlignment="1">
      <alignment horizontal="left"/>
    </xf>
    <xf numFmtId="0" fontId="4" fillId="2" borderId="45" xfId="0" applyNumberFormat="1" applyFont="1" applyFill="1" applyBorder="1" applyAlignment="1">
      <alignment horizontal="left"/>
    </xf>
    <xf numFmtId="0" fontId="4" fillId="2" borderId="49" xfId="0" applyFont="1" applyFill="1"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4" fillId="2" borderId="6" xfId="0" applyFont="1" applyFill="1" applyBorder="1" applyAlignment="1">
      <alignment horizontal="center"/>
    </xf>
    <xf numFmtId="0" fontId="0" fillId="0" borderId="0" xfId="0" applyBorder="1" applyAlignment="1">
      <alignment horizontal="center"/>
    </xf>
    <xf numFmtId="0" fontId="0" fillId="0" borderId="52" xfId="0" applyBorder="1" applyAlignment="1">
      <alignment horizontal="center"/>
    </xf>
    <xf numFmtId="185" fontId="24" fillId="2" borderId="39" xfId="0" applyNumberFormat="1" applyFont="1" applyFill="1" applyBorder="1" applyAlignment="1">
      <alignment/>
    </xf>
    <xf numFmtId="0" fontId="0" fillId="0" borderId="39" xfId="0" applyBorder="1" applyAlignment="1">
      <alignment/>
    </xf>
    <xf numFmtId="0" fontId="26" fillId="2" borderId="38" xfId="0" applyFont="1" applyFill="1" applyBorder="1" applyAlignment="1">
      <alignment horizontal="right" wrapText="1"/>
    </xf>
    <xf numFmtId="0" fontId="0" fillId="0" borderId="0" xfId="0" applyBorder="1" applyAlignment="1">
      <alignment horizontal="right" wrapText="1"/>
    </xf>
    <xf numFmtId="0" fontId="0" fillId="0" borderId="40" xfId="0" applyBorder="1" applyAlignment="1">
      <alignment horizontal="right" wrapText="1"/>
    </xf>
    <xf numFmtId="0" fontId="0" fillId="0" borderId="34" xfId="0" applyBorder="1" applyAlignment="1">
      <alignment horizontal="right" wrapText="1"/>
    </xf>
    <xf numFmtId="0" fontId="24" fillId="2" borderId="28" xfId="0" applyFont="1" applyFill="1" applyBorder="1" applyAlignment="1">
      <alignment horizontal="right"/>
    </xf>
    <xf numFmtId="0" fontId="0" fillId="0" borderId="53" xfId="0" applyBorder="1" applyAlignment="1">
      <alignment horizontal="right"/>
    </xf>
    <xf numFmtId="0" fontId="24" fillId="2" borderId="38" xfId="0" applyFont="1" applyFill="1" applyBorder="1" applyAlignment="1">
      <alignment horizontal="right" vertical="center"/>
    </xf>
    <xf numFmtId="0" fontId="0" fillId="0" borderId="0" xfId="0" applyBorder="1" applyAlignment="1">
      <alignment horizontal="right"/>
    </xf>
    <xf numFmtId="0" fontId="24" fillId="2" borderId="38" xfId="0" applyFont="1" applyFill="1" applyBorder="1" applyAlignment="1" quotePrefix="1">
      <alignment horizontal="right" vertical="top"/>
    </xf>
    <xf numFmtId="0" fontId="29" fillId="2" borderId="53" xfId="0" applyFont="1" applyFill="1" applyBorder="1" applyAlignment="1">
      <alignment horizontal="center"/>
    </xf>
    <xf numFmtId="0" fontId="4" fillId="2" borderId="0" xfId="0" applyFont="1" applyFill="1" applyBorder="1" applyAlignment="1">
      <alignment horizontal="center"/>
    </xf>
    <xf numFmtId="0" fontId="4" fillId="2" borderId="0" xfId="0" applyFont="1" applyFill="1" applyAlignment="1">
      <alignment horizontal="center"/>
    </xf>
    <xf numFmtId="0" fontId="6" fillId="2" borderId="0" xfId="0" applyFont="1" applyFill="1" applyAlignment="1">
      <alignment horizontal="center"/>
    </xf>
    <xf numFmtId="0" fontId="0" fillId="0" borderId="0" xfId="0" applyAlignment="1">
      <alignment horizontal="center"/>
    </xf>
    <xf numFmtId="0" fontId="24" fillId="2" borderId="38" xfId="0" applyFont="1" applyFill="1" applyBorder="1" applyAlignment="1">
      <alignment horizontal="right" wrapText="1"/>
    </xf>
    <xf numFmtId="0" fontId="25" fillId="0" borderId="0" xfId="0" applyFont="1" applyBorder="1" applyAlignment="1">
      <alignment wrapText="1"/>
    </xf>
    <xf numFmtId="0" fontId="24" fillId="2" borderId="38" xfId="0" applyFont="1" applyFill="1" applyBorder="1" applyAlignment="1">
      <alignment horizontal="right"/>
    </xf>
    <xf numFmtId="0" fontId="27" fillId="2" borderId="38" xfId="0" applyFont="1" applyFill="1" applyBorder="1" applyAlignment="1">
      <alignment horizontal="right"/>
    </xf>
    <xf numFmtId="0" fontId="28" fillId="0" borderId="0" xfId="0" applyFont="1" applyBorder="1" applyAlignment="1">
      <alignment horizontal="right"/>
    </xf>
    <xf numFmtId="0" fontId="5" fillId="2" borderId="0" xfId="0" applyFont="1" applyFill="1" applyAlignment="1">
      <alignment horizontal="center" vertical="center"/>
    </xf>
  </cellXfs>
  <cellStyles count="4">
    <cellStyle name="Normal" xfId="0"/>
    <cellStyle name="Currency" xfId="15"/>
    <cellStyle name="Followed Hyperlink" xfId="16"/>
    <cellStyle name="Hyperlink" xfId="1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14</xdr:row>
      <xdr:rowOff>28575</xdr:rowOff>
    </xdr:from>
    <xdr:to>
      <xdr:col>18</xdr:col>
      <xdr:colOff>1038225</xdr:colOff>
      <xdr:row>17</xdr:row>
      <xdr:rowOff>104775</xdr:rowOff>
    </xdr:to>
    <xdr:sp>
      <xdr:nvSpPr>
        <xdr:cNvPr id="1" name="TextBox 6"/>
        <xdr:cNvSpPr txBox="1">
          <a:spLocks noChangeArrowheads="1"/>
        </xdr:cNvSpPr>
      </xdr:nvSpPr>
      <xdr:spPr>
        <a:xfrm>
          <a:off x="10963275" y="2924175"/>
          <a:ext cx="4343400" cy="676275"/>
        </a:xfrm>
        <a:prstGeom prst="rect">
          <a:avLst/>
        </a:prstGeom>
        <a:solidFill>
          <a:srgbClr val="00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You should try to show an accurate level of expenses that demonstrates what you need to run your household... as opposed to giving your level of future 'desired income'.  For example, if you don't deposit $200 per month in Planned Savings now, then don't add it into the budget here.  </a:t>
          </a:r>
        </a:p>
      </xdr:txBody>
    </xdr:sp>
    <xdr:clientData/>
  </xdr:twoCellAnchor>
  <xdr:twoCellAnchor>
    <xdr:from>
      <xdr:col>16</xdr:col>
      <xdr:colOff>314325</xdr:colOff>
      <xdr:row>27</xdr:row>
      <xdr:rowOff>0</xdr:rowOff>
    </xdr:from>
    <xdr:to>
      <xdr:col>17</xdr:col>
      <xdr:colOff>1190625</xdr:colOff>
      <xdr:row>28</xdr:row>
      <xdr:rowOff>180975</xdr:rowOff>
    </xdr:to>
    <xdr:sp>
      <xdr:nvSpPr>
        <xdr:cNvPr id="2" name="TextBox 15"/>
        <xdr:cNvSpPr txBox="1">
          <a:spLocks noChangeArrowheads="1"/>
        </xdr:cNvSpPr>
      </xdr:nvSpPr>
      <xdr:spPr>
        <a:xfrm>
          <a:off x="11039475" y="5495925"/>
          <a:ext cx="2733675" cy="38100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Make sure to put expenses like car rego into the months where you actually pay the bills!</a:t>
          </a:r>
        </a:p>
      </xdr:txBody>
    </xdr:sp>
    <xdr:clientData/>
  </xdr:twoCellAnchor>
  <xdr:twoCellAnchor>
    <xdr:from>
      <xdr:col>16</xdr:col>
      <xdr:colOff>276225</xdr:colOff>
      <xdr:row>20</xdr:row>
      <xdr:rowOff>28575</xdr:rowOff>
    </xdr:from>
    <xdr:to>
      <xdr:col>18</xdr:col>
      <xdr:colOff>1200150</xdr:colOff>
      <xdr:row>23</xdr:row>
      <xdr:rowOff>171450</xdr:rowOff>
    </xdr:to>
    <xdr:sp>
      <xdr:nvSpPr>
        <xdr:cNvPr id="3" name="TextBox 20"/>
        <xdr:cNvSpPr txBox="1">
          <a:spLocks noChangeArrowheads="1"/>
        </xdr:cNvSpPr>
      </xdr:nvSpPr>
      <xdr:spPr>
        <a:xfrm>
          <a:off x="11001375" y="4124325"/>
          <a:ext cx="4467225" cy="742950"/>
        </a:xfrm>
        <a:prstGeom prst="rect">
          <a:avLst/>
        </a:prstGeom>
        <a:solidFill>
          <a:srgbClr val="00FF00"/>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Make sure you do NOT duplicate expenses on your personal budget and the  Cash Flow.  Expenses should be SPLIT between 'personal' and 'business' if they will be paid from different accounts.  You will need to have a separate bank account for your business.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1371600</xdr:colOff>
      <xdr:row>1</xdr:row>
      <xdr:rowOff>190500</xdr:rowOff>
    </xdr:from>
    <xdr:to>
      <xdr:col>7</xdr:col>
      <xdr:colOff>1133475</xdr:colOff>
      <xdr:row>5</xdr:row>
      <xdr:rowOff>114300</xdr:rowOff>
    </xdr:to>
    <xdr:sp>
      <xdr:nvSpPr>
        <xdr:cNvPr id="1" name="TextBox 4"/>
        <xdr:cNvSpPr txBox="1">
          <a:spLocks noChangeArrowheads="1"/>
        </xdr:cNvSpPr>
      </xdr:nvSpPr>
      <xdr:spPr>
        <a:xfrm>
          <a:off x="7810500" y="390525"/>
          <a:ext cx="3219450" cy="8096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Arial"/>
              <a:ea typeface="Arial"/>
              <a:cs typeface="Arial"/>
            </a:rPr>
            <a:t>This form simply shows 'What You Own' and "What You Owe' as of a particular date (NOW).  You need to complete ONE form for each independent applicant. (A married or de facto couple may complete one together unless they have significant separate assets.  Other partnerships should submit one for each partner).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0</xdr:row>
      <xdr:rowOff>171450</xdr:rowOff>
    </xdr:from>
    <xdr:to>
      <xdr:col>2</xdr:col>
      <xdr:colOff>628650</xdr:colOff>
      <xdr:row>6</xdr:row>
      <xdr:rowOff>85725</xdr:rowOff>
    </xdr:to>
    <xdr:sp>
      <xdr:nvSpPr>
        <xdr:cNvPr id="1" name="Line 2"/>
        <xdr:cNvSpPr>
          <a:spLocks/>
        </xdr:cNvSpPr>
      </xdr:nvSpPr>
      <xdr:spPr>
        <a:xfrm flipV="1">
          <a:off x="3228975" y="171450"/>
          <a:ext cx="0" cy="98107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85725</xdr:colOff>
      <xdr:row>3</xdr:row>
      <xdr:rowOff>9525</xdr:rowOff>
    </xdr:from>
    <xdr:to>
      <xdr:col>0</xdr:col>
      <xdr:colOff>152400</xdr:colOff>
      <xdr:row>6</xdr:row>
      <xdr:rowOff>104775</xdr:rowOff>
    </xdr:to>
    <xdr:sp>
      <xdr:nvSpPr>
        <xdr:cNvPr id="2" name="Line 9"/>
        <xdr:cNvSpPr>
          <a:spLocks/>
        </xdr:cNvSpPr>
      </xdr:nvSpPr>
      <xdr:spPr>
        <a:xfrm flipH="1" flipV="1">
          <a:off x="85725" y="581025"/>
          <a:ext cx="66675" cy="590550"/>
        </a:xfrm>
        <a:prstGeom prst="line">
          <a:avLst/>
        </a:prstGeom>
        <a:noFill/>
        <a:ln w="9525" cmpd="sng">
          <a:solidFill>
            <a:srgbClr val="0000FF"/>
          </a:solidFill>
          <a:headEnd type="triangl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57150</xdr:colOff>
      <xdr:row>3</xdr:row>
      <xdr:rowOff>0</xdr:rowOff>
    </xdr:from>
    <xdr:to>
      <xdr:col>0</xdr:col>
      <xdr:colOff>57150</xdr:colOff>
      <xdr:row>8</xdr:row>
      <xdr:rowOff>95250</xdr:rowOff>
    </xdr:to>
    <xdr:sp>
      <xdr:nvSpPr>
        <xdr:cNvPr id="3" name="Line 10"/>
        <xdr:cNvSpPr>
          <a:spLocks/>
        </xdr:cNvSpPr>
      </xdr:nvSpPr>
      <xdr:spPr>
        <a:xfrm flipV="1">
          <a:off x="57150" y="571500"/>
          <a:ext cx="0" cy="933450"/>
        </a:xfrm>
        <a:prstGeom prst="line">
          <a:avLst/>
        </a:prstGeom>
        <a:noFill/>
        <a:ln w="9525" cmpd="sng">
          <a:solidFill>
            <a:srgbClr val="0000FF"/>
          </a:solidFill>
          <a:headEnd type="triangl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2</xdr:col>
      <xdr:colOff>561975</xdr:colOff>
      <xdr:row>0</xdr:row>
      <xdr:rowOff>171450</xdr:rowOff>
    </xdr:from>
    <xdr:to>
      <xdr:col>6</xdr:col>
      <xdr:colOff>180975</xdr:colOff>
      <xdr:row>2</xdr:row>
      <xdr:rowOff>0</xdr:rowOff>
    </xdr:to>
    <xdr:sp>
      <xdr:nvSpPr>
        <xdr:cNvPr id="4" name="TextBox 12"/>
        <xdr:cNvSpPr txBox="1">
          <a:spLocks noChangeArrowheads="1"/>
        </xdr:cNvSpPr>
      </xdr:nvSpPr>
      <xdr:spPr>
        <a:xfrm>
          <a:off x="3162300" y="171450"/>
          <a:ext cx="2333625" cy="2286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  What will YOUR customer pay you?</a:t>
          </a:r>
        </a:p>
      </xdr:txBody>
    </xdr:sp>
    <xdr:clientData fPrintsWithSheet="0"/>
  </xdr:twoCellAnchor>
  <xdr:twoCellAnchor>
    <xdr:from>
      <xdr:col>11</xdr:col>
      <xdr:colOff>57150</xdr:colOff>
      <xdr:row>5</xdr:row>
      <xdr:rowOff>76200</xdr:rowOff>
    </xdr:from>
    <xdr:to>
      <xdr:col>11</xdr:col>
      <xdr:colOff>57150</xdr:colOff>
      <xdr:row>7</xdr:row>
      <xdr:rowOff>38100</xdr:rowOff>
    </xdr:to>
    <xdr:sp>
      <xdr:nvSpPr>
        <xdr:cNvPr id="5" name="Line 13"/>
        <xdr:cNvSpPr>
          <a:spLocks/>
        </xdr:cNvSpPr>
      </xdr:nvSpPr>
      <xdr:spPr>
        <a:xfrm flipV="1">
          <a:off x="8658225" y="933450"/>
          <a:ext cx="0" cy="3429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0</xdr:col>
      <xdr:colOff>9525</xdr:colOff>
      <xdr:row>1</xdr:row>
      <xdr:rowOff>171450</xdr:rowOff>
    </xdr:from>
    <xdr:to>
      <xdr:col>2</xdr:col>
      <xdr:colOff>9525</xdr:colOff>
      <xdr:row>3</xdr:row>
      <xdr:rowOff>104775</xdr:rowOff>
    </xdr:to>
    <xdr:sp>
      <xdr:nvSpPr>
        <xdr:cNvPr id="6" name="TextBox 19"/>
        <xdr:cNvSpPr txBox="1">
          <a:spLocks noChangeArrowheads="1"/>
        </xdr:cNvSpPr>
      </xdr:nvSpPr>
      <xdr:spPr>
        <a:xfrm>
          <a:off x="9525" y="361950"/>
          <a:ext cx="2600325" cy="314325"/>
        </a:xfrm>
        <a:prstGeom prst="rect">
          <a:avLst/>
        </a:prstGeom>
        <a:solidFill>
          <a:srgbClr val="9999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List the types or groups of items/services you will sell.</a:t>
          </a:r>
        </a:p>
      </xdr:txBody>
    </xdr:sp>
    <xdr:clientData fPrintsWithSheet="0"/>
  </xdr:twoCellAnchor>
  <xdr:twoCellAnchor>
    <xdr:from>
      <xdr:col>10</xdr:col>
      <xdr:colOff>371475</xdr:colOff>
      <xdr:row>3</xdr:row>
      <xdr:rowOff>57150</xdr:rowOff>
    </xdr:from>
    <xdr:to>
      <xdr:col>14</xdr:col>
      <xdr:colOff>438150</xdr:colOff>
      <xdr:row>5</xdr:row>
      <xdr:rowOff>142875</xdr:rowOff>
    </xdr:to>
    <xdr:sp>
      <xdr:nvSpPr>
        <xdr:cNvPr id="7" name="TextBox 20"/>
        <xdr:cNvSpPr txBox="1">
          <a:spLocks noChangeArrowheads="1"/>
        </xdr:cNvSpPr>
      </xdr:nvSpPr>
      <xdr:spPr>
        <a:xfrm>
          <a:off x="8315325" y="628650"/>
          <a:ext cx="2695575" cy="3714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 UNIT  line shows how many units (items, hours) you expect to SELL in each  month.</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704850</xdr:colOff>
      <xdr:row>51</xdr:row>
      <xdr:rowOff>38100</xdr:rowOff>
    </xdr:from>
    <xdr:to>
      <xdr:col>10</xdr:col>
      <xdr:colOff>333375</xdr:colOff>
      <xdr:row>56</xdr:row>
      <xdr:rowOff>28575</xdr:rowOff>
    </xdr:to>
    <xdr:sp>
      <xdr:nvSpPr>
        <xdr:cNvPr id="1" name="TextBox 9"/>
        <xdr:cNvSpPr txBox="1">
          <a:spLocks noChangeArrowheads="1"/>
        </xdr:cNvSpPr>
      </xdr:nvSpPr>
      <xdr:spPr>
        <a:xfrm>
          <a:off x="8639175" y="11229975"/>
          <a:ext cx="1885950" cy="990600"/>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Be accurate... find out from the bank how much the stamp duty and application fees (if any) are.
'Other Costs' may include a home valuation if you are borrowing against equity in your property.</a:t>
          </a:r>
        </a:p>
      </xdr:txBody>
    </xdr:sp>
    <xdr:clientData/>
  </xdr:twoCellAnchor>
  <xdr:twoCellAnchor>
    <xdr:from>
      <xdr:col>8</xdr:col>
      <xdr:colOff>790575</xdr:colOff>
      <xdr:row>58</xdr:row>
      <xdr:rowOff>76200</xdr:rowOff>
    </xdr:from>
    <xdr:to>
      <xdr:col>11</xdr:col>
      <xdr:colOff>247650</xdr:colOff>
      <xdr:row>64</xdr:row>
      <xdr:rowOff>9525</xdr:rowOff>
    </xdr:to>
    <xdr:sp>
      <xdr:nvSpPr>
        <xdr:cNvPr id="2" name="TextBox 11"/>
        <xdr:cNvSpPr txBox="1">
          <a:spLocks noChangeArrowheads="1"/>
        </xdr:cNvSpPr>
      </xdr:nvSpPr>
      <xdr:spPr>
        <a:xfrm>
          <a:off x="8724900" y="12668250"/>
          <a:ext cx="2714625" cy="1133475"/>
        </a:xfrm>
        <a:prstGeom prst="rect">
          <a:avLst/>
        </a:prstGeom>
        <a:solidFill>
          <a:srgbClr val="FF99CC"/>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Enter the term of the loan in months.
Then enter the interest rate as a decimal, eg.
    8.75%  is .0875
  12.5%    is .125
The payment and interest amounts will be calculated for you.</a:t>
          </a:r>
        </a:p>
      </xdr:txBody>
    </xdr:sp>
    <xdr:clientData/>
  </xdr:twoCellAnchor>
  <xdr:twoCellAnchor>
    <xdr:from>
      <xdr:col>10</xdr:col>
      <xdr:colOff>180975</xdr:colOff>
      <xdr:row>0</xdr:row>
      <xdr:rowOff>9525</xdr:rowOff>
    </xdr:from>
    <xdr:to>
      <xdr:col>12</xdr:col>
      <xdr:colOff>342900</xdr:colOff>
      <xdr:row>2</xdr:row>
      <xdr:rowOff>171450</xdr:rowOff>
    </xdr:to>
    <xdr:sp>
      <xdr:nvSpPr>
        <xdr:cNvPr id="3" name="TextBox 12"/>
        <xdr:cNvSpPr txBox="1">
          <a:spLocks noChangeArrowheads="1"/>
        </xdr:cNvSpPr>
      </xdr:nvSpPr>
      <xdr:spPr>
        <a:xfrm>
          <a:off x="10372725" y="9525"/>
          <a:ext cx="2162175" cy="495300"/>
        </a:xfrm>
        <a:prstGeom prst="rect">
          <a:avLst/>
        </a:prstGeom>
        <a:solidFill>
          <a:srgbClr val="FF8080"/>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You do not need to print this page.  The info helps to properly calculate your depreciation.
</a:t>
          </a:r>
        </a:p>
      </xdr:txBody>
    </xdr:sp>
    <xdr:clientData/>
  </xdr:twoCellAnchor>
  <xdr:twoCellAnchor>
    <xdr:from>
      <xdr:col>0</xdr:col>
      <xdr:colOff>695325</xdr:colOff>
      <xdr:row>1</xdr:row>
      <xdr:rowOff>76200</xdr:rowOff>
    </xdr:from>
    <xdr:to>
      <xdr:col>1</xdr:col>
      <xdr:colOff>1028700</xdr:colOff>
      <xdr:row>3</xdr:row>
      <xdr:rowOff>0</xdr:rowOff>
    </xdr:to>
    <xdr:sp>
      <xdr:nvSpPr>
        <xdr:cNvPr id="4" name="TextBox 2"/>
        <xdr:cNvSpPr txBox="1">
          <a:spLocks noChangeArrowheads="1"/>
        </xdr:cNvSpPr>
      </xdr:nvSpPr>
      <xdr:spPr>
        <a:xfrm>
          <a:off x="695325" y="276225"/>
          <a:ext cx="2562225" cy="257175"/>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If you own it... put in the CURRENT value. </a:t>
          </a:r>
        </a:p>
      </xdr:txBody>
    </xdr:sp>
    <xdr:clientData fPrintsWithSheet="0"/>
  </xdr:twoCellAnchor>
  <xdr:twoCellAnchor>
    <xdr:from>
      <xdr:col>2</xdr:col>
      <xdr:colOff>76200</xdr:colOff>
      <xdr:row>1</xdr:row>
      <xdr:rowOff>76200</xdr:rowOff>
    </xdr:from>
    <xdr:to>
      <xdr:col>4</xdr:col>
      <xdr:colOff>171450</xdr:colOff>
      <xdr:row>3</xdr:row>
      <xdr:rowOff>19050</xdr:rowOff>
    </xdr:to>
    <xdr:sp>
      <xdr:nvSpPr>
        <xdr:cNvPr id="5" name="TextBox 3"/>
        <xdr:cNvSpPr txBox="1">
          <a:spLocks noChangeArrowheads="1"/>
        </xdr:cNvSpPr>
      </xdr:nvSpPr>
      <xdr:spPr>
        <a:xfrm>
          <a:off x="3400425" y="276225"/>
          <a:ext cx="2590800" cy="276225"/>
        </a:xfrm>
        <a:prstGeom prst="rect">
          <a:avLst/>
        </a:prstGeom>
        <a:solidFill>
          <a:srgbClr val="00CC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If you need to buy it... put in the PRICE.</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295275</xdr:colOff>
      <xdr:row>11</xdr:row>
      <xdr:rowOff>9525</xdr:rowOff>
    </xdr:from>
    <xdr:to>
      <xdr:col>16</xdr:col>
      <xdr:colOff>295275</xdr:colOff>
      <xdr:row>11</xdr:row>
      <xdr:rowOff>9525</xdr:rowOff>
    </xdr:to>
    <xdr:sp>
      <xdr:nvSpPr>
        <xdr:cNvPr id="1" name="Line 4"/>
        <xdr:cNvSpPr>
          <a:spLocks/>
        </xdr:cNvSpPr>
      </xdr:nvSpPr>
      <xdr:spPr>
        <a:xfrm flipH="1">
          <a:off x="15068550" y="2209800"/>
          <a:ext cx="0" cy="0"/>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3</xdr:row>
      <xdr:rowOff>0</xdr:rowOff>
    </xdr:from>
    <xdr:to>
      <xdr:col>1</xdr:col>
      <xdr:colOff>742950</xdr:colOff>
      <xdr:row>5</xdr:row>
      <xdr:rowOff>114300</xdr:rowOff>
    </xdr:to>
    <xdr:sp>
      <xdr:nvSpPr>
        <xdr:cNvPr id="1" name="Line 2"/>
        <xdr:cNvSpPr>
          <a:spLocks/>
        </xdr:cNvSpPr>
      </xdr:nvSpPr>
      <xdr:spPr>
        <a:xfrm flipV="1">
          <a:off x="1485900" y="1219200"/>
          <a:ext cx="85725" cy="495300"/>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2</xdr:col>
      <xdr:colOff>19050</xdr:colOff>
      <xdr:row>3</xdr:row>
      <xdr:rowOff>0</xdr:rowOff>
    </xdr:from>
    <xdr:to>
      <xdr:col>2</xdr:col>
      <xdr:colOff>95250</xdr:colOff>
      <xdr:row>5</xdr:row>
      <xdr:rowOff>9525</xdr:rowOff>
    </xdr:to>
    <xdr:sp>
      <xdr:nvSpPr>
        <xdr:cNvPr id="2" name="Line 3"/>
        <xdr:cNvSpPr>
          <a:spLocks/>
        </xdr:cNvSpPr>
      </xdr:nvSpPr>
      <xdr:spPr>
        <a:xfrm flipH="1" flipV="1">
          <a:off x="1676400" y="1219200"/>
          <a:ext cx="76200" cy="390525"/>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xdr:col>
      <xdr:colOff>285750</xdr:colOff>
      <xdr:row>1</xdr:row>
      <xdr:rowOff>47625</xdr:rowOff>
    </xdr:from>
    <xdr:to>
      <xdr:col>2</xdr:col>
      <xdr:colOff>657225</xdr:colOff>
      <xdr:row>3</xdr:row>
      <xdr:rowOff>0</xdr:rowOff>
    </xdr:to>
    <xdr:sp>
      <xdr:nvSpPr>
        <xdr:cNvPr id="3" name="TextBox 4"/>
        <xdr:cNvSpPr txBox="1">
          <a:spLocks noChangeArrowheads="1"/>
        </xdr:cNvSpPr>
      </xdr:nvSpPr>
      <xdr:spPr>
        <a:xfrm>
          <a:off x="1114425" y="561975"/>
          <a:ext cx="1200150" cy="657225"/>
        </a:xfrm>
        <a:prstGeom prst="rect">
          <a:avLst/>
        </a:prstGeom>
        <a:solidFill>
          <a:srgbClr val="FF0000"/>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Arial"/>
              <a:ea typeface="Arial"/>
              <a:cs typeface="Arial"/>
            </a:rPr>
            <a:t>  These #s have been carried over  from the Sales Mix.</a:t>
          </a:r>
        </a:p>
      </xdr:txBody>
    </xdr:sp>
    <xdr:clientData fPrintsWithSheet="0"/>
  </xdr:twoCellAnchor>
  <xdr:twoCellAnchor>
    <xdr:from>
      <xdr:col>5</xdr:col>
      <xdr:colOff>1790700</xdr:colOff>
      <xdr:row>2</xdr:row>
      <xdr:rowOff>438150</xdr:rowOff>
    </xdr:from>
    <xdr:to>
      <xdr:col>5</xdr:col>
      <xdr:colOff>1905000</xdr:colOff>
      <xdr:row>5</xdr:row>
      <xdr:rowOff>47625</xdr:rowOff>
    </xdr:to>
    <xdr:sp>
      <xdr:nvSpPr>
        <xdr:cNvPr id="4" name="Line 5"/>
        <xdr:cNvSpPr>
          <a:spLocks/>
        </xdr:cNvSpPr>
      </xdr:nvSpPr>
      <xdr:spPr>
        <a:xfrm flipH="1" flipV="1">
          <a:off x="6191250" y="1152525"/>
          <a:ext cx="114300" cy="495300"/>
        </a:xfrm>
        <a:prstGeom prst="line">
          <a:avLst/>
        </a:prstGeom>
        <a:noFill/>
        <a:ln w="9525" cmpd="sng">
          <a:solidFill>
            <a:srgbClr val="FF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5</xdr:col>
      <xdr:colOff>1266825</xdr:colOff>
      <xdr:row>0</xdr:row>
      <xdr:rowOff>304800</xdr:rowOff>
    </xdr:from>
    <xdr:to>
      <xdr:col>7</xdr:col>
      <xdr:colOff>104775</xdr:colOff>
      <xdr:row>3</xdr:row>
      <xdr:rowOff>0</xdr:rowOff>
    </xdr:to>
    <xdr:sp>
      <xdr:nvSpPr>
        <xdr:cNvPr id="5" name="TextBox 6"/>
        <xdr:cNvSpPr txBox="1">
          <a:spLocks noChangeArrowheads="1"/>
        </xdr:cNvSpPr>
      </xdr:nvSpPr>
      <xdr:spPr>
        <a:xfrm>
          <a:off x="5667375" y="304800"/>
          <a:ext cx="1771650" cy="914400"/>
        </a:xfrm>
        <a:prstGeom prst="rect">
          <a:avLst/>
        </a:prstGeom>
        <a:solidFill>
          <a:srgbClr val="FF0000"/>
        </a:solidFill>
        <a:ln w="9525" cmpd="sng">
          <a:solidFill>
            <a:srgbClr val="000000"/>
          </a:solidFill>
          <a:headEnd type="none"/>
          <a:tailEnd type="none"/>
        </a:ln>
      </xdr:spPr>
      <xdr:txBody>
        <a:bodyPr vertOverflow="clip" wrap="square"/>
        <a:p>
          <a:pPr algn="ctr">
            <a:defRPr/>
          </a:pPr>
          <a:r>
            <a:rPr lang="en-US" cap="none" sz="1200" b="0" i="0" u="none" baseline="0">
              <a:latin typeface="Arial"/>
              <a:ea typeface="Arial"/>
              <a:cs typeface="Arial"/>
            </a:rPr>
            <a:t>These #s have been carried over from the Cash Flow &amp; from the Asset &amp; Loan info.</a:t>
          </a:r>
        </a:p>
      </xdr:txBody>
    </xdr:sp>
    <xdr:clientData fPrint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142875</xdr:colOff>
      <xdr:row>8</xdr:row>
      <xdr:rowOff>85725</xdr:rowOff>
    </xdr:from>
    <xdr:to>
      <xdr:col>11</xdr:col>
      <xdr:colOff>790575</xdr:colOff>
      <xdr:row>21</xdr:row>
      <xdr:rowOff>114300</xdr:rowOff>
    </xdr:to>
    <xdr:sp>
      <xdr:nvSpPr>
        <xdr:cNvPr id="1" name="Line 4"/>
        <xdr:cNvSpPr>
          <a:spLocks/>
        </xdr:cNvSpPr>
      </xdr:nvSpPr>
      <xdr:spPr>
        <a:xfrm>
          <a:off x="6858000" y="1457325"/>
          <a:ext cx="2990850" cy="2257425"/>
        </a:xfrm>
        <a:prstGeom prst="line">
          <a:avLst/>
        </a:prstGeom>
        <a:noFill/>
        <a:ln w="9525" cmpd="sng">
          <a:solidFill>
            <a:srgbClr val="0066CC"/>
          </a:solidFill>
          <a:headEnd type="triangl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8</xdr:col>
      <xdr:colOff>123825</xdr:colOff>
      <xdr:row>28</xdr:row>
      <xdr:rowOff>38100</xdr:rowOff>
    </xdr:from>
    <xdr:to>
      <xdr:col>12</xdr:col>
      <xdr:colOff>171450</xdr:colOff>
      <xdr:row>51</xdr:row>
      <xdr:rowOff>95250</xdr:rowOff>
    </xdr:to>
    <xdr:sp>
      <xdr:nvSpPr>
        <xdr:cNvPr id="2" name="Line 5"/>
        <xdr:cNvSpPr>
          <a:spLocks/>
        </xdr:cNvSpPr>
      </xdr:nvSpPr>
      <xdr:spPr>
        <a:xfrm flipV="1">
          <a:off x="6838950" y="4838700"/>
          <a:ext cx="3219450" cy="4000500"/>
        </a:xfrm>
        <a:prstGeom prst="line">
          <a:avLst/>
        </a:prstGeom>
        <a:noFill/>
        <a:ln w="9525" cmpd="sng">
          <a:solidFill>
            <a:srgbClr val="0066CC"/>
          </a:solidFill>
          <a:headEnd type="triangl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11</xdr:col>
      <xdr:colOff>95250</xdr:colOff>
      <xdr:row>21</xdr:row>
      <xdr:rowOff>38100</xdr:rowOff>
    </xdr:from>
    <xdr:to>
      <xdr:col>14</xdr:col>
      <xdr:colOff>19050</xdr:colOff>
      <xdr:row>28</xdr:row>
      <xdr:rowOff>38100</xdr:rowOff>
    </xdr:to>
    <xdr:sp>
      <xdr:nvSpPr>
        <xdr:cNvPr id="3" name="TextBox 6"/>
        <xdr:cNvSpPr txBox="1">
          <a:spLocks noChangeArrowheads="1"/>
        </xdr:cNvSpPr>
      </xdr:nvSpPr>
      <xdr:spPr>
        <a:xfrm>
          <a:off x="9153525" y="3638550"/>
          <a:ext cx="2324100" cy="12001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These two numbers should "balance" which means they should be equal. 
If they are just a few dollars different, don't worry - this happens due to the way the spreadsheets round certain numbers.</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M30"/>
  <sheetViews>
    <sheetView tabSelected="1" workbookViewId="0" topLeftCell="A1">
      <selection activeCell="A1" sqref="A1:K1"/>
    </sheetView>
  </sheetViews>
  <sheetFormatPr defaultColWidth="8.88671875" defaultRowHeight="15"/>
  <sheetData>
    <row r="1" spans="1:11" ht="33.75" customHeight="1">
      <c r="A1" s="482" t="s">
        <v>458</v>
      </c>
      <c r="B1" s="483"/>
      <c r="C1" s="483"/>
      <c r="D1" s="483"/>
      <c r="E1" s="483"/>
      <c r="F1" s="483"/>
      <c r="G1" s="483"/>
      <c r="H1" s="483"/>
      <c r="I1" s="483"/>
      <c r="J1" s="483"/>
      <c r="K1" s="473"/>
    </row>
    <row r="3" ht="15">
      <c r="A3" s="360" t="s">
        <v>413</v>
      </c>
    </row>
    <row r="4" ht="15">
      <c r="A4" s="328"/>
    </row>
    <row r="5" spans="1:12" ht="15">
      <c r="A5" s="469" t="s">
        <v>388</v>
      </c>
      <c r="B5" s="470"/>
      <c r="C5" s="470"/>
      <c r="D5" s="470"/>
      <c r="E5" s="470"/>
      <c r="F5" s="470"/>
      <c r="G5" s="470"/>
      <c r="H5" s="470"/>
      <c r="I5" s="470"/>
      <c r="J5" s="470"/>
      <c r="K5" s="470"/>
      <c r="L5" s="471"/>
    </row>
    <row r="6" spans="1:12" ht="21" customHeight="1">
      <c r="A6" s="472"/>
      <c r="B6" s="484"/>
      <c r="C6" s="484"/>
      <c r="D6" s="484"/>
      <c r="E6" s="484"/>
      <c r="F6" s="484"/>
      <c r="G6" s="484"/>
      <c r="H6" s="484"/>
      <c r="I6" s="484"/>
      <c r="J6" s="484"/>
      <c r="K6" s="484"/>
      <c r="L6" s="485"/>
    </row>
    <row r="7" spans="1:12" ht="15">
      <c r="A7" s="469" t="s">
        <v>395</v>
      </c>
      <c r="B7" s="470"/>
      <c r="C7" s="470"/>
      <c r="D7" s="470"/>
      <c r="E7" s="470"/>
      <c r="F7" s="470"/>
      <c r="G7" s="470"/>
      <c r="H7" s="470"/>
      <c r="I7" s="470"/>
      <c r="J7" s="470"/>
      <c r="K7" s="470"/>
      <c r="L7" s="471"/>
    </row>
    <row r="8" spans="1:12" ht="41.25" customHeight="1">
      <c r="A8" s="472"/>
      <c r="B8" s="484"/>
      <c r="C8" s="484"/>
      <c r="D8" s="484"/>
      <c r="E8" s="484"/>
      <c r="F8" s="484"/>
      <c r="G8" s="484"/>
      <c r="H8" s="484"/>
      <c r="I8" s="484"/>
      <c r="J8" s="484"/>
      <c r="K8" s="484"/>
      <c r="L8" s="485"/>
    </row>
    <row r="9" spans="1:12" ht="15">
      <c r="A9" s="477" t="s">
        <v>392</v>
      </c>
      <c r="B9" s="480"/>
      <c r="C9" s="480"/>
      <c r="D9" s="480"/>
      <c r="E9" s="480"/>
      <c r="F9" s="480"/>
      <c r="G9" s="480"/>
      <c r="H9" s="480"/>
      <c r="I9" s="480"/>
      <c r="J9" s="480"/>
      <c r="K9" s="480"/>
      <c r="L9" s="481"/>
    </row>
    <row r="10" spans="1:12" ht="15">
      <c r="A10" s="329"/>
      <c r="B10" s="330"/>
      <c r="C10" s="330"/>
      <c r="D10" s="330"/>
      <c r="E10" s="330"/>
      <c r="F10" s="330"/>
      <c r="G10" s="330"/>
      <c r="H10" s="330"/>
      <c r="I10" s="330"/>
      <c r="J10" s="330"/>
      <c r="K10" s="330"/>
      <c r="L10" s="331"/>
    </row>
    <row r="11" spans="1:12" ht="15" customHeight="1">
      <c r="A11" s="477" t="s">
        <v>391</v>
      </c>
      <c r="B11" s="480"/>
      <c r="C11" s="480"/>
      <c r="D11" s="480"/>
      <c r="E11" s="480"/>
      <c r="F11" s="480"/>
      <c r="G11" s="480"/>
      <c r="H11" s="480"/>
      <c r="I11" s="480"/>
      <c r="J11" s="480"/>
      <c r="K11" s="480"/>
      <c r="L11" s="331"/>
    </row>
    <row r="12" ht="15">
      <c r="A12" s="328"/>
    </row>
    <row r="13" spans="1:13" ht="15">
      <c r="A13" s="474" t="s">
        <v>459</v>
      </c>
      <c r="B13" s="475"/>
      <c r="C13" s="475"/>
      <c r="D13" s="475"/>
      <c r="E13" s="475"/>
      <c r="F13" s="475"/>
      <c r="G13" s="475"/>
      <c r="H13" s="475"/>
      <c r="I13" s="475"/>
      <c r="J13" s="475"/>
      <c r="K13" s="475"/>
      <c r="L13" s="475"/>
      <c r="M13" s="476"/>
    </row>
    <row r="14" spans="1:13" ht="15">
      <c r="A14" s="466"/>
      <c r="B14" s="467"/>
      <c r="C14" s="467"/>
      <c r="D14" s="467"/>
      <c r="E14" s="467"/>
      <c r="F14" s="467"/>
      <c r="G14" s="467"/>
      <c r="H14" s="467"/>
      <c r="I14" s="467"/>
      <c r="J14" s="467"/>
      <c r="K14" s="467"/>
      <c r="L14" s="467"/>
      <c r="M14" s="468"/>
    </row>
    <row r="15" ht="15">
      <c r="A15" s="328"/>
    </row>
    <row r="16" ht="15">
      <c r="A16" s="328" t="s">
        <v>387</v>
      </c>
    </row>
    <row r="17" ht="15">
      <c r="A17" s="328"/>
    </row>
    <row r="18" spans="1:11" ht="51" customHeight="1">
      <c r="A18" s="477" t="s">
        <v>451</v>
      </c>
      <c r="B18" s="480"/>
      <c r="C18" s="480"/>
      <c r="D18" s="480"/>
      <c r="E18" s="480"/>
      <c r="F18" s="480"/>
      <c r="G18" s="480"/>
      <c r="H18" s="480"/>
      <c r="I18" s="480"/>
      <c r="J18" s="480"/>
      <c r="K18" s="481"/>
    </row>
    <row r="19" spans="1:11" ht="15" customHeight="1">
      <c r="A19" s="333"/>
      <c r="B19" s="334"/>
      <c r="C19" s="334"/>
      <c r="D19" s="334"/>
      <c r="E19" s="334"/>
      <c r="F19" s="334"/>
      <c r="G19" s="334"/>
      <c r="H19" s="334"/>
      <c r="I19" s="334"/>
      <c r="J19" s="334"/>
      <c r="K19" s="335"/>
    </row>
    <row r="20" spans="1:11" ht="60" customHeight="1">
      <c r="A20" s="477" t="s">
        <v>457</v>
      </c>
      <c r="B20" s="478"/>
      <c r="C20" s="478"/>
      <c r="D20" s="478"/>
      <c r="E20" s="478"/>
      <c r="F20" s="478"/>
      <c r="G20" s="478"/>
      <c r="H20" s="478"/>
      <c r="I20" s="478"/>
      <c r="J20" s="478"/>
      <c r="K20" s="479"/>
    </row>
    <row r="21" ht="15">
      <c r="A21" s="328"/>
    </row>
    <row r="22" ht="15">
      <c r="A22" s="328"/>
    </row>
    <row r="23" ht="15">
      <c r="A23" s="328"/>
    </row>
    <row r="24" ht="15">
      <c r="A24" s="328"/>
    </row>
    <row r="25" ht="15">
      <c r="A25" s="328"/>
    </row>
    <row r="26" ht="15">
      <c r="A26" s="328"/>
    </row>
    <row r="27" ht="15">
      <c r="A27" s="328"/>
    </row>
    <row r="29" ht="15">
      <c r="A29" s="328"/>
    </row>
    <row r="30" ht="15">
      <c r="A30" s="360"/>
    </row>
  </sheetData>
  <sheetProtection/>
  <mergeCells count="8">
    <mergeCell ref="A20:K20"/>
    <mergeCell ref="A18:K18"/>
    <mergeCell ref="A1:K1"/>
    <mergeCell ref="A13:M14"/>
    <mergeCell ref="A5:L6"/>
    <mergeCell ref="A11:K11"/>
    <mergeCell ref="A9:L9"/>
    <mergeCell ref="A7:L8"/>
  </mergeCells>
  <printOptions/>
  <pageMargins left="0.75" right="0.75" top="1" bottom="1" header="0.5" footer="0.5"/>
  <pageSetup fitToHeight="1" fitToWidth="1"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dimension ref="A1:IV355"/>
  <sheetViews>
    <sheetView showGridLines="0" showOutlineSymbols="0" zoomScale="80" zoomScaleNormal="80" workbookViewId="0" topLeftCell="A1">
      <selection activeCell="Q75" sqref="Q75"/>
    </sheetView>
  </sheetViews>
  <sheetFormatPr defaultColWidth="8.88671875" defaultRowHeight="15"/>
  <cols>
    <col min="1" max="1" width="20.5546875" style="1" customWidth="1"/>
    <col min="2" max="13" width="7.6640625" style="1" customWidth="1"/>
    <col min="14" max="14" width="1.66796875" style="1" customWidth="1"/>
    <col min="15" max="15" width="8.6640625" style="1" customWidth="1"/>
    <col min="16" max="16" width="2.21484375" style="1" customWidth="1"/>
    <col min="17" max="17" width="21.6640625" style="1" customWidth="1"/>
    <col min="18" max="18" width="19.6640625" style="1" customWidth="1"/>
    <col min="19" max="19" width="55.6640625" style="1" customWidth="1"/>
    <col min="20" max="16384" width="9.6640625" style="1" customWidth="1"/>
  </cols>
  <sheetData>
    <row r="1" spans="1:256" ht="24.75" customHeight="1">
      <c r="A1" s="486" t="s">
        <v>396</v>
      </c>
      <c r="B1" s="487"/>
      <c r="C1" s="487"/>
      <c r="D1" s="487"/>
      <c r="E1" s="3" t="s">
        <v>68</v>
      </c>
      <c r="F1" s="2"/>
      <c r="G1" s="2"/>
      <c r="H1" s="2"/>
      <c r="I1" s="2"/>
      <c r="J1" s="2"/>
      <c r="K1" s="2"/>
      <c r="L1" s="2"/>
      <c r="M1" s="2"/>
      <c r="N1" s="2"/>
      <c r="O1" s="2"/>
      <c r="P1" s="4"/>
      <c r="Q1"/>
      <c r="R1"/>
      <c r="S1"/>
      <c r="T1"/>
      <c r="U1"/>
      <c r="V1"/>
      <c r="W1"/>
      <c r="X1"/>
      <c r="Y1"/>
      <c r="Z1"/>
      <c r="AA1"/>
      <c r="AB1"/>
      <c r="AC1"/>
      <c r="AD1"/>
      <c r="AE1"/>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row>
    <row r="2" spans="1:256" ht="15">
      <c r="A2" s="2" t="s">
        <v>356</v>
      </c>
      <c r="B2" s="2"/>
      <c r="C2" s="2"/>
      <c r="D2" s="2"/>
      <c r="E2" s="2"/>
      <c r="F2" s="2"/>
      <c r="G2" s="2"/>
      <c r="H2" s="2"/>
      <c r="I2" s="2"/>
      <c r="J2" s="2"/>
      <c r="K2" s="2"/>
      <c r="L2" s="2"/>
      <c r="M2" s="2"/>
      <c r="N2" s="2"/>
      <c r="O2" s="2"/>
      <c r="P2" s="6"/>
      <c r="Q2"/>
      <c r="R2"/>
      <c r="S2"/>
      <c r="T2"/>
      <c r="U2"/>
      <c r="V2"/>
      <c r="W2"/>
      <c r="X2"/>
      <c r="Y2"/>
      <c r="Z2"/>
      <c r="AA2"/>
      <c r="AB2"/>
      <c r="AC2"/>
      <c r="AD2"/>
      <c r="AE2"/>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row>
    <row r="3" spans="1:256" ht="15">
      <c r="A3" s="2"/>
      <c r="B3" s="2"/>
      <c r="C3" s="2"/>
      <c r="D3" s="2"/>
      <c r="E3" s="2"/>
      <c r="F3" s="2"/>
      <c r="G3" s="2"/>
      <c r="H3" s="2"/>
      <c r="I3" s="2"/>
      <c r="J3" s="2"/>
      <c r="K3" s="2"/>
      <c r="L3" s="2"/>
      <c r="M3" s="2"/>
      <c r="N3" s="2"/>
      <c r="O3" s="2"/>
      <c r="P3" s="6"/>
      <c r="Q3"/>
      <c r="R3"/>
      <c r="S3"/>
      <c r="T3"/>
      <c r="U3"/>
      <c r="V3"/>
      <c r="W3"/>
      <c r="X3"/>
      <c r="Y3"/>
      <c r="Z3"/>
      <c r="AA3"/>
      <c r="AB3"/>
      <c r="AC3"/>
      <c r="AD3"/>
      <c r="AE3"/>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row>
    <row r="4" spans="1:256" ht="15.75" customHeight="1">
      <c r="A4" s="7" t="s">
        <v>0</v>
      </c>
      <c r="B4" s="8" t="s">
        <v>5</v>
      </c>
      <c r="C4" s="2"/>
      <c r="D4" s="2" t="s">
        <v>5</v>
      </c>
      <c r="E4" s="2"/>
      <c r="F4" s="2"/>
      <c r="G4" s="2"/>
      <c r="H4" s="2"/>
      <c r="I4" s="2"/>
      <c r="J4" s="2"/>
      <c r="K4" s="2"/>
      <c r="L4" s="2"/>
      <c r="M4" s="8"/>
      <c r="N4" s="2"/>
      <c r="O4" s="2"/>
      <c r="P4" s="6"/>
      <c r="Q4"/>
      <c r="R4"/>
      <c r="S4"/>
      <c r="T4"/>
      <c r="U4"/>
      <c r="V4"/>
      <c r="W4"/>
      <c r="X4"/>
      <c r="Y4"/>
      <c r="Z4"/>
      <c r="AA4"/>
      <c r="AB4"/>
      <c r="AC4"/>
      <c r="AD4"/>
      <c r="AE4"/>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row>
    <row r="5" spans="1:256" ht="15.75" customHeight="1">
      <c r="A5" s="9" t="s">
        <v>1</v>
      </c>
      <c r="B5" s="449" t="s">
        <v>75</v>
      </c>
      <c r="C5" s="449" t="s">
        <v>78</v>
      </c>
      <c r="D5" s="449" t="s">
        <v>80</v>
      </c>
      <c r="E5" s="449" t="s">
        <v>81</v>
      </c>
      <c r="F5" s="449" t="s">
        <v>82</v>
      </c>
      <c r="G5" s="449" t="s">
        <v>83</v>
      </c>
      <c r="H5" s="449" t="s">
        <v>84</v>
      </c>
      <c r="I5" s="449" t="s">
        <v>61</v>
      </c>
      <c r="J5" s="449" t="s">
        <v>65</v>
      </c>
      <c r="K5" s="288" t="s">
        <v>67</v>
      </c>
      <c r="L5" s="288" t="s">
        <v>70</v>
      </c>
      <c r="M5" s="288" t="s">
        <v>71</v>
      </c>
      <c r="N5" s="2"/>
      <c r="O5" s="10" t="s">
        <v>85</v>
      </c>
      <c r="P5" s="11"/>
      <c r="Q5"/>
      <c r="R5"/>
      <c r="S5"/>
      <c r="T5"/>
      <c r="U5"/>
      <c r="V5"/>
      <c r="W5"/>
      <c r="X5"/>
      <c r="Y5"/>
      <c r="Z5"/>
      <c r="AA5"/>
      <c r="AB5"/>
      <c r="AC5"/>
      <c r="AD5"/>
      <c r="AE5"/>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6"/>
      <c r="IR5" s="6"/>
      <c r="IS5" s="6"/>
      <c r="IT5" s="6"/>
      <c r="IU5" s="6"/>
      <c r="IV5" s="6"/>
    </row>
    <row r="6" spans="1:256" ht="15.75" customHeight="1">
      <c r="A6" s="12"/>
      <c r="B6" s="13"/>
      <c r="C6" s="13"/>
      <c r="D6" s="13"/>
      <c r="E6" s="13"/>
      <c r="F6" s="13"/>
      <c r="G6" s="13"/>
      <c r="H6" s="13"/>
      <c r="I6" s="13"/>
      <c r="J6" s="13"/>
      <c r="K6" s="13"/>
      <c r="L6" s="13"/>
      <c r="M6" s="13"/>
      <c r="N6" s="14"/>
      <c r="O6" s="15"/>
      <c r="P6" s="11"/>
      <c r="Q6" s="311"/>
      <c r="R6"/>
      <c r="S6"/>
      <c r="T6"/>
      <c r="U6"/>
      <c r="V6"/>
      <c r="W6"/>
      <c r="X6"/>
      <c r="Y6"/>
      <c r="Z6"/>
      <c r="AA6"/>
      <c r="AB6"/>
      <c r="AC6"/>
      <c r="AD6"/>
      <c r="AE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row>
    <row r="7" spans="1:256" ht="15.75" customHeight="1">
      <c r="A7" s="12" t="s">
        <v>2</v>
      </c>
      <c r="B7" s="17">
        <f aca="true" t="shared" si="0" ref="B7:M7">IF(B271&lt;0,ABS(B271),0)</f>
        <v>0</v>
      </c>
      <c r="C7" s="17">
        <f t="shared" si="0"/>
        <v>0</v>
      </c>
      <c r="D7" s="17">
        <f t="shared" si="0"/>
        <v>0</v>
      </c>
      <c r="E7" s="17">
        <f t="shared" si="0"/>
        <v>0</v>
      </c>
      <c r="F7" s="17">
        <f t="shared" si="0"/>
        <v>0</v>
      </c>
      <c r="G7" s="17">
        <f t="shared" si="0"/>
        <v>0</v>
      </c>
      <c r="H7" s="17">
        <f t="shared" si="0"/>
        <v>0</v>
      </c>
      <c r="I7" s="17">
        <f t="shared" si="0"/>
        <v>0</v>
      </c>
      <c r="J7" s="17">
        <f t="shared" si="0"/>
        <v>0</v>
      </c>
      <c r="K7" s="17">
        <f t="shared" si="0"/>
        <v>0</v>
      </c>
      <c r="L7" s="17">
        <f t="shared" si="0"/>
        <v>0</v>
      </c>
      <c r="M7" s="17">
        <f t="shared" si="0"/>
        <v>0</v>
      </c>
      <c r="N7" s="14"/>
      <c r="O7" s="15">
        <f>SUM(B7:M7)</f>
        <v>0</v>
      </c>
      <c r="P7" s="11"/>
      <c r="Q7" s="360" t="s">
        <v>376</v>
      </c>
      <c r="R7"/>
      <c r="S7"/>
      <c r="T7"/>
      <c r="U7"/>
      <c r="V7"/>
      <c r="W7"/>
      <c r="X7"/>
      <c r="Y7"/>
      <c r="Z7"/>
      <c r="AA7"/>
      <c r="AB7"/>
      <c r="AC7"/>
      <c r="AD7"/>
      <c r="AE7"/>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row>
    <row r="8" spans="1:256" ht="15.75" customHeight="1">
      <c r="A8" s="415" t="s">
        <v>440</v>
      </c>
      <c r="B8" s="18"/>
      <c r="C8" s="18"/>
      <c r="D8" s="18"/>
      <c r="E8" s="18"/>
      <c r="F8" s="18"/>
      <c r="G8" s="18"/>
      <c r="H8" s="18"/>
      <c r="I8" s="18"/>
      <c r="J8" s="18"/>
      <c r="K8" s="18"/>
      <c r="L8" s="18"/>
      <c r="M8" s="18"/>
      <c r="N8" s="14"/>
      <c r="O8" s="15">
        <f>SUM(B8:M8)</f>
        <v>0</v>
      </c>
      <c r="P8" s="11"/>
      <c r="Q8" s="311"/>
      <c r="R8"/>
      <c r="S8"/>
      <c r="T8"/>
      <c r="U8"/>
      <c r="V8"/>
      <c r="W8"/>
      <c r="X8"/>
      <c r="Y8"/>
      <c r="Z8"/>
      <c r="AA8"/>
      <c r="AB8"/>
      <c r="AC8"/>
      <c r="AD8"/>
      <c r="AE8"/>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row>
    <row r="9" spans="1:256" ht="15.75" customHeight="1" thickBot="1">
      <c r="A9" s="12" t="s">
        <v>3</v>
      </c>
      <c r="B9" s="18"/>
      <c r="C9" s="18"/>
      <c r="D9" s="18"/>
      <c r="E9" s="18"/>
      <c r="F9" s="18"/>
      <c r="G9" s="18"/>
      <c r="H9" s="18"/>
      <c r="I9" s="18"/>
      <c r="J9" s="18"/>
      <c r="K9" s="18"/>
      <c r="L9" s="18"/>
      <c r="M9" s="18"/>
      <c r="N9" s="14"/>
      <c r="O9" s="392">
        <f>SUM(B9:M9)</f>
        <v>0</v>
      </c>
      <c r="P9" s="11"/>
      <c r="Q9" s="311"/>
      <c r="R9"/>
      <c r="S9"/>
      <c r="T9"/>
      <c r="U9"/>
      <c r="V9"/>
      <c r="W9"/>
      <c r="X9"/>
      <c r="Y9"/>
      <c r="Z9"/>
      <c r="AA9"/>
      <c r="AB9"/>
      <c r="AC9"/>
      <c r="AD9"/>
      <c r="AE9"/>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row>
    <row r="10" spans="1:256" ht="15.75" customHeight="1" thickTop="1">
      <c r="A10" s="19" t="s">
        <v>4</v>
      </c>
      <c r="B10" s="390">
        <f aca="true" t="shared" si="1" ref="B10:M10">SUM(B6:B9)</f>
        <v>0</v>
      </c>
      <c r="C10" s="390">
        <f t="shared" si="1"/>
        <v>0</v>
      </c>
      <c r="D10" s="390">
        <f t="shared" si="1"/>
        <v>0</v>
      </c>
      <c r="E10" s="390">
        <f t="shared" si="1"/>
        <v>0</v>
      </c>
      <c r="F10" s="390">
        <f t="shared" si="1"/>
        <v>0</v>
      </c>
      <c r="G10" s="390">
        <f t="shared" si="1"/>
        <v>0</v>
      </c>
      <c r="H10" s="390">
        <f t="shared" si="1"/>
        <v>0</v>
      </c>
      <c r="I10" s="390">
        <f t="shared" si="1"/>
        <v>0</v>
      </c>
      <c r="J10" s="390">
        <f t="shared" si="1"/>
        <v>0</v>
      </c>
      <c r="K10" s="390">
        <f t="shared" si="1"/>
        <v>0</v>
      </c>
      <c r="L10" s="390">
        <f t="shared" si="1"/>
        <v>0</v>
      </c>
      <c r="M10" s="390">
        <f t="shared" si="1"/>
        <v>0</v>
      </c>
      <c r="N10" s="14"/>
      <c r="O10" s="391">
        <f>IF((SUM(O6:O9))=(SUM(B10:M10)),SUM(O6:O9),#VALUE!)</f>
        <v>0</v>
      </c>
      <c r="P10" s="11"/>
      <c r="Q10"/>
      <c r="R10"/>
      <c r="S10"/>
      <c r="T10"/>
      <c r="U10"/>
      <c r="V10"/>
      <c r="W10"/>
      <c r="X10"/>
      <c r="Y10"/>
      <c r="Z10"/>
      <c r="AA10"/>
      <c r="AB10"/>
      <c r="AC10"/>
      <c r="AD10"/>
      <c r="AE10"/>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row>
    <row r="11" spans="1:256" ht="15.75" customHeight="1">
      <c r="A11" s="22" t="s">
        <v>5</v>
      </c>
      <c r="B11" s="22"/>
      <c r="C11" s="22"/>
      <c r="D11" s="22"/>
      <c r="E11" s="22"/>
      <c r="F11" s="22"/>
      <c r="G11" s="22"/>
      <c r="H11" s="22"/>
      <c r="I11" s="22"/>
      <c r="J11" s="22"/>
      <c r="K11" s="22"/>
      <c r="L11" s="22"/>
      <c r="M11" s="22"/>
      <c r="N11" s="2"/>
      <c r="O11" s="22"/>
      <c r="P11" s="6"/>
      <c r="Q11"/>
      <c r="R11"/>
      <c r="S11"/>
      <c r="T11"/>
      <c r="U11"/>
      <c r="V11"/>
      <c r="W11"/>
      <c r="X11"/>
      <c r="Y11"/>
      <c r="Z11"/>
      <c r="AA11"/>
      <c r="AB11"/>
      <c r="AC11"/>
      <c r="AD11"/>
      <c r="AE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row>
    <row r="12" spans="1:256" ht="15.75" customHeight="1">
      <c r="A12" s="2"/>
      <c r="B12" s="2"/>
      <c r="C12" s="2"/>
      <c r="D12" s="2"/>
      <c r="E12" s="2"/>
      <c r="F12" s="2"/>
      <c r="G12" s="2"/>
      <c r="H12" s="2"/>
      <c r="I12" s="2"/>
      <c r="J12" s="2"/>
      <c r="K12" s="2"/>
      <c r="L12" s="2"/>
      <c r="M12" s="2"/>
      <c r="N12" s="2"/>
      <c r="O12" s="2"/>
      <c r="P12" s="6"/>
      <c r="Q12"/>
      <c r="R12"/>
      <c r="S12"/>
      <c r="T12"/>
      <c r="U12"/>
      <c r="V12"/>
      <c r="W12"/>
      <c r="X12"/>
      <c r="Y12"/>
      <c r="Z12"/>
      <c r="AA12"/>
      <c r="AB12"/>
      <c r="AC12"/>
      <c r="AD12"/>
      <c r="AE12"/>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row>
    <row r="13" spans="1:256" ht="15.75" customHeight="1">
      <c r="A13" s="7" t="s">
        <v>355</v>
      </c>
      <c r="B13" s="2"/>
      <c r="C13" s="2"/>
      <c r="D13" s="2"/>
      <c r="E13" s="2"/>
      <c r="F13" s="2"/>
      <c r="G13" s="2"/>
      <c r="H13" s="2"/>
      <c r="I13" s="2"/>
      <c r="J13" s="2"/>
      <c r="K13" s="2"/>
      <c r="L13" s="2"/>
      <c r="M13" s="2"/>
      <c r="N13" s="2"/>
      <c r="O13" s="2"/>
      <c r="P13" s="6"/>
      <c r="Q13"/>
      <c r="R13"/>
      <c r="S13"/>
      <c r="T13"/>
      <c r="U13"/>
      <c r="V13"/>
      <c r="W13"/>
      <c r="X13"/>
      <c r="Y13"/>
      <c r="Z13"/>
      <c r="AA13"/>
      <c r="AB13"/>
      <c r="AC13"/>
      <c r="AD13"/>
      <c r="AE13"/>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row>
    <row r="14" spans="1:256" ht="15.75" customHeight="1">
      <c r="A14" s="23" t="s">
        <v>6</v>
      </c>
      <c r="B14" s="2"/>
      <c r="C14" s="2"/>
      <c r="D14" s="2"/>
      <c r="E14" s="2"/>
      <c r="F14" s="2"/>
      <c r="G14" s="2"/>
      <c r="H14" s="2"/>
      <c r="I14" s="2"/>
      <c r="J14" s="2"/>
      <c r="K14" s="2"/>
      <c r="L14" s="2"/>
      <c r="M14" s="2"/>
      <c r="N14" s="2"/>
      <c r="O14" s="2"/>
      <c r="P14" s="6"/>
      <c r="Q14"/>
      <c r="R14"/>
      <c r="S14"/>
      <c r="T14"/>
      <c r="U14"/>
      <c r="V14"/>
      <c r="W14"/>
      <c r="X14"/>
      <c r="Y14"/>
      <c r="Z14"/>
      <c r="AA14"/>
      <c r="AB14"/>
      <c r="AC14"/>
      <c r="AD14"/>
      <c r="AE14"/>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row>
    <row r="15" spans="1:256" ht="15.75" customHeight="1">
      <c r="A15" s="12" t="s">
        <v>7</v>
      </c>
      <c r="B15" s="18"/>
      <c r="C15" s="18"/>
      <c r="D15" s="18"/>
      <c r="E15" s="18"/>
      <c r="F15" s="18"/>
      <c r="G15" s="18"/>
      <c r="H15" s="18"/>
      <c r="I15" s="18"/>
      <c r="J15" s="18"/>
      <c r="K15" s="18"/>
      <c r="L15" s="18"/>
      <c r="M15" s="18"/>
      <c r="N15" s="14"/>
      <c r="O15" s="15">
        <f aca="true" t="shared" si="2" ref="O15:O23">SUM(B15:M15)</f>
        <v>0</v>
      </c>
      <c r="P15" s="11"/>
      <c r="Q15"/>
      <c r="R15"/>
      <c r="S15"/>
      <c r="T15"/>
      <c r="U15"/>
      <c r="V15"/>
      <c r="W15"/>
      <c r="X15"/>
      <c r="Y15"/>
      <c r="Z15"/>
      <c r="AA15"/>
      <c r="AB15"/>
      <c r="AC15"/>
      <c r="AD15"/>
      <c r="AE15"/>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row>
    <row r="16" spans="1:256" ht="15.75" customHeight="1">
      <c r="A16" s="12" t="s">
        <v>8</v>
      </c>
      <c r="B16" s="18"/>
      <c r="C16" s="18"/>
      <c r="D16" s="18"/>
      <c r="E16" s="18"/>
      <c r="F16" s="18"/>
      <c r="G16" s="18"/>
      <c r="H16" s="18"/>
      <c r="I16" s="18"/>
      <c r="J16" s="18"/>
      <c r="K16" s="18"/>
      <c r="L16" s="18"/>
      <c r="M16" s="18"/>
      <c r="N16" s="14"/>
      <c r="O16" s="15">
        <f t="shared" si="2"/>
        <v>0</v>
      </c>
      <c r="P16" s="11"/>
      <c r="Q16"/>
      <c r="R16"/>
      <c r="S16"/>
      <c r="T16"/>
      <c r="U16"/>
      <c r="V16"/>
      <c r="W16"/>
      <c r="X16"/>
      <c r="Y16"/>
      <c r="Z16"/>
      <c r="AA16"/>
      <c r="AB16"/>
      <c r="AC16"/>
      <c r="AD16"/>
      <c r="AE1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row>
    <row r="17" spans="1:256" ht="15.75" customHeight="1">
      <c r="A17" s="12" t="s">
        <v>9</v>
      </c>
      <c r="B17" s="18"/>
      <c r="C17" s="18"/>
      <c r="D17" s="18"/>
      <c r="E17" s="18"/>
      <c r="F17" s="18"/>
      <c r="G17" s="18"/>
      <c r="H17" s="18"/>
      <c r="I17" s="18"/>
      <c r="J17" s="18"/>
      <c r="K17" s="18"/>
      <c r="L17" s="18"/>
      <c r="M17" s="18"/>
      <c r="N17" s="14"/>
      <c r="O17" s="15">
        <f t="shared" si="2"/>
        <v>0</v>
      </c>
      <c r="P17" s="11"/>
      <c r="Q17"/>
      <c r="R17"/>
      <c r="S17"/>
      <c r="T17"/>
      <c r="U17"/>
      <c r="V17"/>
      <c r="W17"/>
      <c r="X17"/>
      <c r="Y17"/>
      <c r="Z17"/>
      <c r="AA17"/>
      <c r="AB17"/>
      <c r="AC17"/>
      <c r="AD17"/>
      <c r="AE17"/>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row>
    <row r="18" spans="1:256" ht="15.75" customHeight="1">
      <c r="A18" s="12" t="s">
        <v>10</v>
      </c>
      <c r="B18" s="18"/>
      <c r="C18" s="18"/>
      <c r="D18" s="18"/>
      <c r="E18" s="18"/>
      <c r="F18" s="18"/>
      <c r="G18" s="18"/>
      <c r="H18" s="18"/>
      <c r="I18" s="18"/>
      <c r="J18" s="18"/>
      <c r="K18" s="18"/>
      <c r="L18" s="18"/>
      <c r="M18" s="18"/>
      <c r="N18" s="14"/>
      <c r="O18" s="15">
        <f t="shared" si="2"/>
        <v>0</v>
      </c>
      <c r="P18" s="11"/>
      <c r="Q18"/>
      <c r="R18"/>
      <c r="S18"/>
      <c r="T18"/>
      <c r="U18"/>
      <c r="V18"/>
      <c r="W18"/>
      <c r="X18"/>
      <c r="Y18"/>
      <c r="Z18"/>
      <c r="AA18"/>
      <c r="AB18"/>
      <c r="AC18"/>
      <c r="AD18"/>
      <c r="AE18"/>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row>
    <row r="19" spans="1:256" ht="15.75" customHeight="1">
      <c r="A19" s="12" t="s">
        <v>11</v>
      </c>
      <c r="B19" s="18"/>
      <c r="C19" s="18"/>
      <c r="D19" s="18"/>
      <c r="E19" s="18"/>
      <c r="F19" s="18"/>
      <c r="G19" s="18"/>
      <c r="H19" s="18"/>
      <c r="I19" s="18"/>
      <c r="J19" s="18"/>
      <c r="K19" s="18"/>
      <c r="L19" s="18"/>
      <c r="M19" s="18"/>
      <c r="N19" s="14"/>
      <c r="O19" s="15">
        <f t="shared" si="2"/>
        <v>0</v>
      </c>
      <c r="P19" s="11"/>
      <c r="Q19"/>
      <c r="R19"/>
      <c r="S19"/>
      <c r="T19"/>
      <c r="U19"/>
      <c r="V19"/>
      <c r="W19"/>
      <c r="X19"/>
      <c r="Y19"/>
      <c r="Z19"/>
      <c r="AA19"/>
      <c r="AB19"/>
      <c r="AC19"/>
      <c r="AD19"/>
      <c r="AE19"/>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row>
    <row r="20" spans="1:256" ht="15.75" customHeight="1">
      <c r="A20" s="12" t="s">
        <v>12</v>
      </c>
      <c r="B20" s="18"/>
      <c r="C20" s="18"/>
      <c r="D20" s="18"/>
      <c r="E20" s="18"/>
      <c r="F20" s="18"/>
      <c r="G20" s="18"/>
      <c r="H20" s="18"/>
      <c r="I20" s="18"/>
      <c r="J20" s="18"/>
      <c r="K20" s="18"/>
      <c r="L20" s="18"/>
      <c r="M20" s="18"/>
      <c r="N20" s="14"/>
      <c r="O20" s="15">
        <f t="shared" si="2"/>
        <v>0</v>
      </c>
      <c r="P20" s="11"/>
      <c r="Q20"/>
      <c r="R20"/>
      <c r="S20"/>
      <c r="T20"/>
      <c r="U20"/>
      <c r="V20"/>
      <c r="W20"/>
      <c r="X20"/>
      <c r="Y20"/>
      <c r="Z20"/>
      <c r="AA20"/>
      <c r="AB20"/>
      <c r="AC20"/>
      <c r="AD20"/>
      <c r="AE20"/>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row>
    <row r="21" spans="1:256" ht="15.75" customHeight="1">
      <c r="A21" s="12" t="s">
        <v>13</v>
      </c>
      <c r="B21" s="18"/>
      <c r="C21" s="18"/>
      <c r="D21" s="18"/>
      <c r="E21" s="18"/>
      <c r="F21" s="18"/>
      <c r="G21" s="18"/>
      <c r="H21" s="18"/>
      <c r="I21" s="18"/>
      <c r="J21" s="18"/>
      <c r="K21" s="18"/>
      <c r="L21" s="18"/>
      <c r="M21" s="18"/>
      <c r="N21" s="14"/>
      <c r="O21" s="15">
        <f t="shared" si="2"/>
        <v>0</v>
      </c>
      <c r="P21" s="11"/>
      <c r="Q21"/>
      <c r="R21"/>
      <c r="S21"/>
      <c r="T21"/>
      <c r="U21"/>
      <c r="V21"/>
      <c r="W21"/>
      <c r="X21"/>
      <c r="Y21"/>
      <c r="Z21"/>
      <c r="AA21"/>
      <c r="AB21"/>
      <c r="AC21"/>
      <c r="AD21"/>
      <c r="AE21"/>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row>
    <row r="22" spans="1:256" ht="15.75" customHeight="1">
      <c r="A22" s="12" t="s">
        <v>14</v>
      </c>
      <c r="B22" s="18"/>
      <c r="C22" s="18"/>
      <c r="D22" s="18"/>
      <c r="E22" s="18"/>
      <c r="F22" s="18"/>
      <c r="G22" s="18"/>
      <c r="H22" s="18"/>
      <c r="I22" s="18"/>
      <c r="J22" s="18"/>
      <c r="K22" s="18"/>
      <c r="L22" s="18"/>
      <c r="M22" s="18"/>
      <c r="N22" s="14"/>
      <c r="O22" s="15">
        <f t="shared" si="2"/>
        <v>0</v>
      </c>
      <c r="P22" s="11"/>
      <c r="Q22"/>
      <c r="R22"/>
      <c r="S22"/>
      <c r="T22"/>
      <c r="U22"/>
      <c r="V22"/>
      <c r="W22"/>
      <c r="X22"/>
      <c r="Y22"/>
      <c r="Z22"/>
      <c r="AA22"/>
      <c r="AB22"/>
      <c r="AC22"/>
      <c r="AD22"/>
      <c r="AE22"/>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row>
    <row r="23" spans="1:256" ht="15.75" customHeight="1">
      <c r="A23" s="12" t="s">
        <v>15</v>
      </c>
      <c r="B23" s="18"/>
      <c r="C23" s="18"/>
      <c r="D23" s="18"/>
      <c r="E23" s="18"/>
      <c r="F23" s="18"/>
      <c r="G23" s="18"/>
      <c r="H23" s="18"/>
      <c r="I23" s="18"/>
      <c r="J23" s="18"/>
      <c r="K23" s="18"/>
      <c r="L23" s="18"/>
      <c r="M23" s="18"/>
      <c r="N23" s="14"/>
      <c r="O23" s="15">
        <f t="shared" si="2"/>
        <v>0</v>
      </c>
      <c r="P23" s="11"/>
      <c r="Q23"/>
      <c r="R23"/>
      <c r="S23"/>
      <c r="T23"/>
      <c r="U23"/>
      <c r="V23"/>
      <c r="W23"/>
      <c r="X23"/>
      <c r="Y23"/>
      <c r="Z23"/>
      <c r="AA23"/>
      <c r="AB23"/>
      <c r="AC23"/>
      <c r="AD23"/>
      <c r="AE23"/>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row>
    <row r="24" spans="1:256" ht="15.75" customHeight="1">
      <c r="A24" s="19" t="s">
        <v>16</v>
      </c>
      <c r="B24" s="393">
        <f aca="true" t="shared" si="3" ref="B24:M24">SUM(B15:B23)</f>
        <v>0</v>
      </c>
      <c r="C24" s="393">
        <f t="shared" si="3"/>
        <v>0</v>
      </c>
      <c r="D24" s="393">
        <f t="shared" si="3"/>
        <v>0</v>
      </c>
      <c r="E24" s="393">
        <f t="shared" si="3"/>
        <v>0</v>
      </c>
      <c r="F24" s="393">
        <f t="shared" si="3"/>
        <v>0</v>
      </c>
      <c r="G24" s="393">
        <f t="shared" si="3"/>
        <v>0</v>
      </c>
      <c r="H24" s="393">
        <f t="shared" si="3"/>
        <v>0</v>
      </c>
      <c r="I24" s="393">
        <f t="shared" si="3"/>
        <v>0</v>
      </c>
      <c r="J24" s="393">
        <f t="shared" si="3"/>
        <v>0</v>
      </c>
      <c r="K24" s="393">
        <f t="shared" si="3"/>
        <v>0</v>
      </c>
      <c r="L24" s="393">
        <f t="shared" si="3"/>
        <v>0</v>
      </c>
      <c r="M24" s="393">
        <f t="shared" si="3"/>
        <v>0</v>
      </c>
      <c r="N24" s="14"/>
      <c r="O24" s="21">
        <f>IF((SUM(O15:O23))=(SUM(B24:M24)),SUM(O15:O23),#VALUE!)</f>
        <v>0</v>
      </c>
      <c r="P24" s="11"/>
      <c r="Q24"/>
      <c r="R24"/>
      <c r="S24"/>
      <c r="T24"/>
      <c r="U24"/>
      <c r="V24"/>
      <c r="W24"/>
      <c r="X24"/>
      <c r="Y24"/>
      <c r="Z24"/>
      <c r="AA24"/>
      <c r="AB24"/>
      <c r="AC24"/>
      <c r="AD24"/>
      <c r="AE24"/>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row>
    <row r="25" spans="1:256" ht="15.75" customHeight="1">
      <c r="A25" s="22"/>
      <c r="B25" s="22"/>
      <c r="C25" s="22"/>
      <c r="D25" s="22"/>
      <c r="E25" s="22"/>
      <c r="F25" s="22"/>
      <c r="G25" s="22"/>
      <c r="H25" s="22"/>
      <c r="I25" s="22"/>
      <c r="J25" s="22"/>
      <c r="K25" s="22"/>
      <c r="L25" s="22"/>
      <c r="M25" s="22"/>
      <c r="N25" s="2"/>
      <c r="O25" s="22"/>
      <c r="P25" s="6"/>
      <c r="Q25"/>
      <c r="R25"/>
      <c r="S25"/>
      <c r="T25"/>
      <c r="U25"/>
      <c r="V25"/>
      <c r="W25"/>
      <c r="X25"/>
      <c r="Y25"/>
      <c r="Z25"/>
      <c r="AA25"/>
      <c r="AB25"/>
      <c r="AC25"/>
      <c r="AD25"/>
      <c r="AE25"/>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row>
    <row r="26" spans="1:256" ht="15.75" customHeight="1">
      <c r="A26" s="23" t="s">
        <v>17</v>
      </c>
      <c r="B26" s="2"/>
      <c r="C26" s="2"/>
      <c r="D26" s="2"/>
      <c r="E26" s="2"/>
      <c r="F26" s="2"/>
      <c r="G26" s="2"/>
      <c r="H26" s="2"/>
      <c r="I26" s="2"/>
      <c r="J26" s="2"/>
      <c r="K26" s="2"/>
      <c r="L26" s="2"/>
      <c r="M26" s="2"/>
      <c r="N26" s="2"/>
      <c r="O26" s="2"/>
      <c r="P26" s="6"/>
      <c r="Q26"/>
      <c r="R26"/>
      <c r="S26"/>
      <c r="T26"/>
      <c r="U26"/>
      <c r="V26"/>
      <c r="W26"/>
      <c r="X26"/>
      <c r="Y26"/>
      <c r="Z26"/>
      <c r="AA26"/>
      <c r="AB26"/>
      <c r="AC26"/>
      <c r="AD26"/>
      <c r="AE2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row>
    <row r="27" spans="1:256" ht="15.75" customHeight="1">
      <c r="A27" s="12" t="s">
        <v>18</v>
      </c>
      <c r="B27" s="18"/>
      <c r="C27" s="18"/>
      <c r="D27" s="18"/>
      <c r="E27" s="18"/>
      <c r="F27" s="18"/>
      <c r="G27" s="18"/>
      <c r="H27" s="18"/>
      <c r="I27" s="18"/>
      <c r="J27" s="18"/>
      <c r="K27" s="18"/>
      <c r="L27" s="18"/>
      <c r="M27" s="18"/>
      <c r="N27" s="14"/>
      <c r="O27" s="15">
        <f aca="true" t="shared" si="4" ref="O27:O34">SUM(B27:M27)</f>
        <v>0</v>
      </c>
      <c r="P27" s="11"/>
      <c r="Q27"/>
      <c r="R27"/>
      <c r="S27"/>
      <c r="T27"/>
      <c r="U27"/>
      <c r="V27"/>
      <c r="W27"/>
      <c r="X27"/>
      <c r="Y27"/>
      <c r="Z27"/>
      <c r="AA27"/>
      <c r="AB27"/>
      <c r="AC27"/>
      <c r="AD27"/>
      <c r="AE27"/>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row>
    <row r="28" spans="1:256" ht="15.75" customHeight="1">
      <c r="A28" s="12" t="s">
        <v>19</v>
      </c>
      <c r="B28" s="18"/>
      <c r="C28" s="18"/>
      <c r="D28" s="18"/>
      <c r="E28" s="18"/>
      <c r="F28" s="18"/>
      <c r="G28" s="18"/>
      <c r="H28" s="18"/>
      <c r="I28" s="18"/>
      <c r="J28" s="18"/>
      <c r="K28" s="18"/>
      <c r="L28" s="18"/>
      <c r="M28" s="18"/>
      <c r="N28" s="14"/>
      <c r="O28" s="15">
        <f t="shared" si="4"/>
        <v>0</v>
      </c>
      <c r="P28" s="11"/>
      <c r="Q28"/>
      <c r="R28"/>
      <c r="S28"/>
      <c r="T28"/>
      <c r="U28"/>
      <c r="V28"/>
      <c r="W28"/>
      <c r="X28"/>
      <c r="Y28"/>
      <c r="Z28"/>
      <c r="AA28"/>
      <c r="AB28"/>
      <c r="AC28"/>
      <c r="AD28"/>
      <c r="AE28"/>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row>
    <row r="29" spans="1:256" ht="15.75" customHeight="1">
      <c r="A29" s="12" t="s">
        <v>20</v>
      </c>
      <c r="B29" s="18"/>
      <c r="C29" s="18"/>
      <c r="D29" s="18"/>
      <c r="E29" s="18"/>
      <c r="F29" s="18"/>
      <c r="G29" s="18"/>
      <c r="H29" s="18"/>
      <c r="I29" s="18"/>
      <c r="J29" s="18"/>
      <c r="K29" s="18"/>
      <c r="L29" s="18"/>
      <c r="M29" s="18"/>
      <c r="N29" s="14"/>
      <c r="O29" s="15">
        <f t="shared" si="4"/>
        <v>0</v>
      </c>
      <c r="P29" s="25"/>
      <c r="Q29"/>
      <c r="R29"/>
      <c r="S29"/>
      <c r="T29"/>
      <c r="U29"/>
      <c r="V29"/>
      <c r="W29"/>
      <c r="X29"/>
      <c r="Y29"/>
      <c r="Z29"/>
      <c r="AA29"/>
      <c r="AB29"/>
      <c r="AC29"/>
      <c r="AD29"/>
      <c r="AE29"/>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row>
    <row r="30" spans="1:256" ht="15.75" customHeight="1">
      <c r="A30" s="12" t="s">
        <v>21</v>
      </c>
      <c r="B30" s="18"/>
      <c r="C30" s="18"/>
      <c r="D30" s="18"/>
      <c r="E30" s="18"/>
      <c r="F30" s="18"/>
      <c r="G30" s="18"/>
      <c r="H30" s="18"/>
      <c r="I30" s="18"/>
      <c r="J30" s="18"/>
      <c r="K30" s="18"/>
      <c r="L30" s="18"/>
      <c r="M30" s="18"/>
      <c r="N30" s="14"/>
      <c r="O30" s="15">
        <f t="shared" si="4"/>
        <v>0</v>
      </c>
      <c r="P30" s="11"/>
      <c r="Q30"/>
      <c r="R30"/>
      <c r="S30"/>
      <c r="T30"/>
      <c r="U30"/>
      <c r="V30"/>
      <c r="W30"/>
      <c r="X30"/>
      <c r="Y30"/>
      <c r="Z30"/>
      <c r="AA30"/>
      <c r="AB30"/>
      <c r="AC30"/>
      <c r="AD30"/>
      <c r="AE30"/>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row>
    <row r="31" spans="1:256" ht="15.75" customHeight="1">
      <c r="A31" s="12" t="s">
        <v>22</v>
      </c>
      <c r="B31" s="18"/>
      <c r="C31" s="18"/>
      <c r="D31" s="18"/>
      <c r="E31" s="18"/>
      <c r="F31" s="18"/>
      <c r="G31" s="18"/>
      <c r="H31" s="18"/>
      <c r="I31" s="18"/>
      <c r="J31" s="18"/>
      <c r="K31" s="18"/>
      <c r="L31" s="18"/>
      <c r="M31" s="18"/>
      <c r="N31" s="14"/>
      <c r="O31" s="15">
        <f t="shared" si="4"/>
        <v>0</v>
      </c>
      <c r="P31" s="11"/>
      <c r="Q31"/>
      <c r="R31"/>
      <c r="S31"/>
      <c r="T31"/>
      <c r="U31"/>
      <c r="V31"/>
      <c r="W31"/>
      <c r="X31"/>
      <c r="Y31"/>
      <c r="Z31"/>
      <c r="AA31"/>
      <c r="AB31"/>
      <c r="AC31"/>
      <c r="AD31"/>
      <c r="AE31"/>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row>
    <row r="32" spans="1:256" ht="15.75" customHeight="1">
      <c r="A32" s="12" t="s">
        <v>23</v>
      </c>
      <c r="B32" s="18"/>
      <c r="C32" s="18"/>
      <c r="D32" s="18"/>
      <c r="E32" s="18"/>
      <c r="F32" s="18"/>
      <c r="G32" s="18"/>
      <c r="H32" s="18"/>
      <c r="I32" s="18"/>
      <c r="J32" s="18"/>
      <c r="K32" s="18"/>
      <c r="L32" s="18"/>
      <c r="M32" s="18"/>
      <c r="N32" s="14"/>
      <c r="O32" s="15">
        <f t="shared" si="4"/>
        <v>0</v>
      </c>
      <c r="P32" s="11"/>
      <c r="Q32"/>
      <c r="R32"/>
      <c r="S32"/>
      <c r="T32"/>
      <c r="U32"/>
      <c r="V32"/>
      <c r="W32"/>
      <c r="X32"/>
      <c r="Y32"/>
      <c r="Z32"/>
      <c r="AA32"/>
      <c r="AB32"/>
      <c r="AC32"/>
      <c r="AD32"/>
      <c r="AE32"/>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row>
    <row r="33" spans="1:256" ht="15.75" customHeight="1">
      <c r="A33" s="12" t="s">
        <v>24</v>
      </c>
      <c r="B33" s="18"/>
      <c r="C33" s="18"/>
      <c r="D33" s="18"/>
      <c r="E33" s="18"/>
      <c r="F33" s="18"/>
      <c r="G33" s="18"/>
      <c r="H33" s="18"/>
      <c r="I33" s="18"/>
      <c r="J33" s="18"/>
      <c r="K33" s="18"/>
      <c r="L33" s="18"/>
      <c r="M33" s="18"/>
      <c r="N33" s="14"/>
      <c r="O33" s="15">
        <f t="shared" si="4"/>
        <v>0</v>
      </c>
      <c r="P33" s="11"/>
      <c r="Q33"/>
      <c r="R33"/>
      <c r="S33"/>
      <c r="T33"/>
      <c r="U33"/>
      <c r="V33"/>
      <c r="W33"/>
      <c r="X33"/>
      <c r="Y33"/>
      <c r="Z33"/>
      <c r="AA33"/>
      <c r="AB33"/>
      <c r="AC33"/>
      <c r="AD33"/>
      <c r="AE33"/>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row>
    <row r="34" spans="1:256" ht="15.75" customHeight="1">
      <c r="A34" s="12" t="s">
        <v>25</v>
      </c>
      <c r="B34" s="18"/>
      <c r="C34" s="18"/>
      <c r="D34" s="18"/>
      <c r="E34" s="18"/>
      <c r="F34" s="18"/>
      <c r="G34" s="18"/>
      <c r="H34" s="18"/>
      <c r="I34" s="18"/>
      <c r="J34" s="18"/>
      <c r="K34" s="18"/>
      <c r="L34" s="18"/>
      <c r="M34" s="18"/>
      <c r="N34" s="14"/>
      <c r="O34" s="15">
        <f t="shared" si="4"/>
        <v>0</v>
      </c>
      <c r="P34" s="11"/>
      <c r="Q34"/>
      <c r="R34"/>
      <c r="S34"/>
      <c r="T34"/>
      <c r="U34"/>
      <c r="V34"/>
      <c r="W34"/>
      <c r="X34"/>
      <c r="Y34"/>
      <c r="Z34"/>
      <c r="AA34"/>
      <c r="AB34"/>
      <c r="AC34"/>
      <c r="AD34"/>
      <c r="AE34"/>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row>
    <row r="35" spans="1:256" ht="15.75" customHeight="1">
      <c r="A35" s="19" t="s">
        <v>26</v>
      </c>
      <c r="B35" s="393">
        <f aca="true" t="shared" si="5" ref="B35:M35">SUM(B27:B34)</f>
        <v>0</v>
      </c>
      <c r="C35" s="393">
        <f t="shared" si="5"/>
        <v>0</v>
      </c>
      <c r="D35" s="393">
        <f t="shared" si="5"/>
        <v>0</v>
      </c>
      <c r="E35" s="393">
        <f t="shared" si="5"/>
        <v>0</v>
      </c>
      <c r="F35" s="393">
        <f t="shared" si="5"/>
        <v>0</v>
      </c>
      <c r="G35" s="393">
        <f t="shared" si="5"/>
        <v>0</v>
      </c>
      <c r="H35" s="393">
        <f t="shared" si="5"/>
        <v>0</v>
      </c>
      <c r="I35" s="393">
        <f t="shared" si="5"/>
        <v>0</v>
      </c>
      <c r="J35" s="393">
        <f t="shared" si="5"/>
        <v>0</v>
      </c>
      <c r="K35" s="393">
        <f t="shared" si="5"/>
        <v>0</v>
      </c>
      <c r="L35" s="393">
        <f t="shared" si="5"/>
        <v>0</v>
      </c>
      <c r="M35" s="393">
        <f t="shared" si="5"/>
        <v>0</v>
      </c>
      <c r="N35" s="14"/>
      <c r="O35" s="21">
        <f>IF((SUM(O27:O34))=(SUM(B35:M35)),SUM(B35:M35),#VALUE!)</f>
        <v>0</v>
      </c>
      <c r="P35" s="11"/>
      <c r="Q35"/>
      <c r="R35"/>
      <c r="S35"/>
      <c r="T35"/>
      <c r="U35"/>
      <c r="V35"/>
      <c r="W35"/>
      <c r="X35"/>
      <c r="Y35"/>
      <c r="Z35"/>
      <c r="AA35"/>
      <c r="AB35"/>
      <c r="AC35"/>
      <c r="AD35"/>
      <c r="AE35"/>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row>
    <row r="36" spans="1:256" ht="15.75" customHeight="1">
      <c r="A36" s="22"/>
      <c r="B36" s="22"/>
      <c r="C36" s="22"/>
      <c r="D36" s="22"/>
      <c r="E36" s="22"/>
      <c r="F36" s="22"/>
      <c r="G36" s="22"/>
      <c r="H36" s="22"/>
      <c r="I36" s="22"/>
      <c r="J36" s="22"/>
      <c r="K36" s="22"/>
      <c r="L36" s="22"/>
      <c r="M36" s="22"/>
      <c r="N36" s="2"/>
      <c r="O36" s="22"/>
      <c r="P36" s="6"/>
      <c r="Q36"/>
      <c r="R36"/>
      <c r="S36"/>
      <c r="T36"/>
      <c r="U36"/>
      <c r="V36"/>
      <c r="W36"/>
      <c r="X36"/>
      <c r="Y36"/>
      <c r="Z36"/>
      <c r="AA36"/>
      <c r="AB36"/>
      <c r="AC36"/>
      <c r="AD36"/>
      <c r="AE3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row>
    <row r="37" spans="1:256" ht="15.75" customHeight="1">
      <c r="A37" s="23" t="s">
        <v>27</v>
      </c>
      <c r="B37" s="2"/>
      <c r="C37" s="2"/>
      <c r="D37" s="2"/>
      <c r="E37" s="2"/>
      <c r="F37" s="2"/>
      <c r="G37" s="2"/>
      <c r="H37" s="2"/>
      <c r="I37" s="2"/>
      <c r="J37" s="2"/>
      <c r="K37" s="2"/>
      <c r="L37" s="2"/>
      <c r="M37" s="2"/>
      <c r="N37" s="2"/>
      <c r="O37" s="2"/>
      <c r="P37" s="6"/>
      <c r="Q37"/>
      <c r="R37"/>
      <c r="S37"/>
      <c r="T37"/>
      <c r="U37"/>
      <c r="V37"/>
      <c r="W37"/>
      <c r="X37"/>
      <c r="Y37"/>
      <c r="Z37"/>
      <c r="AA37"/>
      <c r="AB37"/>
      <c r="AC37"/>
      <c r="AD37"/>
      <c r="AE37"/>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row>
    <row r="38" spans="1:256" ht="15.75" customHeight="1">
      <c r="A38" s="12" t="s">
        <v>28</v>
      </c>
      <c r="B38" s="18"/>
      <c r="C38" s="18"/>
      <c r="D38" s="18"/>
      <c r="E38" s="18"/>
      <c r="F38" s="18"/>
      <c r="G38" s="18"/>
      <c r="H38" s="18"/>
      <c r="I38" s="18"/>
      <c r="J38" s="18"/>
      <c r="K38" s="18"/>
      <c r="L38" s="18"/>
      <c r="M38" s="18"/>
      <c r="N38" s="14"/>
      <c r="O38" s="15">
        <f aca="true" t="shared" si="6" ref="O38:O43">SUM(B38:M38)</f>
        <v>0</v>
      </c>
      <c r="P38" s="11"/>
      <c r="Q38"/>
      <c r="R38"/>
      <c r="S38"/>
      <c r="T38"/>
      <c r="U38"/>
      <c r="V38"/>
      <c r="W38"/>
      <c r="X38"/>
      <c r="Y38"/>
      <c r="Z38"/>
      <c r="AA38"/>
      <c r="AB38"/>
      <c r="AC38"/>
      <c r="AD38"/>
      <c r="AE38"/>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row>
    <row r="39" spans="1:256" ht="15.75" customHeight="1">
      <c r="A39" s="12" t="s">
        <v>29</v>
      </c>
      <c r="B39" s="18"/>
      <c r="C39" s="18"/>
      <c r="D39" s="18"/>
      <c r="E39" s="18"/>
      <c r="F39" s="18"/>
      <c r="G39" s="18"/>
      <c r="H39" s="18"/>
      <c r="I39" s="18"/>
      <c r="J39" s="18"/>
      <c r="K39" s="18"/>
      <c r="L39" s="18"/>
      <c r="M39" s="18"/>
      <c r="N39" s="14"/>
      <c r="O39" s="15">
        <f t="shared" si="6"/>
        <v>0</v>
      </c>
      <c r="P39" s="11"/>
      <c r="Q39"/>
      <c r="R39"/>
      <c r="S39"/>
      <c r="T39"/>
      <c r="U39"/>
      <c r="V39"/>
      <c r="W39"/>
      <c r="X39"/>
      <c r="Y39"/>
      <c r="Z39"/>
      <c r="AA39"/>
      <c r="AB39"/>
      <c r="AC39"/>
      <c r="AD39"/>
      <c r="AE39"/>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row>
    <row r="40" spans="1:256" ht="15.75" customHeight="1">
      <c r="A40" s="12" t="s">
        <v>30</v>
      </c>
      <c r="B40" s="18"/>
      <c r="C40" s="18"/>
      <c r="D40" s="18"/>
      <c r="E40" s="18"/>
      <c r="F40" s="18"/>
      <c r="G40" s="18"/>
      <c r="H40" s="18"/>
      <c r="I40" s="18"/>
      <c r="J40" s="18"/>
      <c r="K40" s="18"/>
      <c r="L40" s="18"/>
      <c r="M40" s="18"/>
      <c r="N40" s="14"/>
      <c r="O40" s="15">
        <f t="shared" si="6"/>
        <v>0</v>
      </c>
      <c r="P40" s="11"/>
      <c r="Q40"/>
      <c r="R40"/>
      <c r="S40"/>
      <c r="T40"/>
      <c r="U40"/>
      <c r="V40"/>
      <c r="W40"/>
      <c r="X40"/>
      <c r="Y40"/>
      <c r="Z40"/>
      <c r="AA40"/>
      <c r="AB40"/>
      <c r="AC40"/>
      <c r="AD40"/>
      <c r="AE40"/>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row>
    <row r="41" spans="1:256" ht="15.75" customHeight="1">
      <c r="A41" s="12" t="s">
        <v>31</v>
      </c>
      <c r="B41" s="18"/>
      <c r="C41" s="18"/>
      <c r="D41" s="18"/>
      <c r="E41" s="18"/>
      <c r="F41" s="18"/>
      <c r="G41" s="18"/>
      <c r="H41" s="18"/>
      <c r="I41" s="18"/>
      <c r="J41" s="18"/>
      <c r="K41" s="18"/>
      <c r="L41" s="18"/>
      <c r="M41" s="18"/>
      <c r="N41" s="14"/>
      <c r="O41" s="15">
        <f t="shared" si="6"/>
        <v>0</v>
      </c>
      <c r="P41" s="11"/>
      <c r="Q41"/>
      <c r="R41"/>
      <c r="S41"/>
      <c r="T41"/>
      <c r="U41"/>
      <c r="V41"/>
      <c r="W41"/>
      <c r="X41"/>
      <c r="Y41"/>
      <c r="Z41"/>
      <c r="AA41"/>
      <c r="AB41"/>
      <c r="AC41"/>
      <c r="AD41"/>
      <c r="AE41"/>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row>
    <row r="42" spans="1:256" ht="15.75" customHeight="1">
      <c r="A42" s="12" t="s">
        <v>32</v>
      </c>
      <c r="B42" s="18"/>
      <c r="C42" s="18"/>
      <c r="D42" s="18"/>
      <c r="E42" s="18"/>
      <c r="F42" s="18"/>
      <c r="G42" s="18"/>
      <c r="H42" s="18"/>
      <c r="I42" s="18"/>
      <c r="J42" s="18"/>
      <c r="K42" s="18"/>
      <c r="L42" s="18"/>
      <c r="M42" s="18"/>
      <c r="N42" s="14"/>
      <c r="O42" s="15">
        <f t="shared" si="6"/>
        <v>0</v>
      </c>
      <c r="P42" s="11"/>
      <c r="Q42"/>
      <c r="R42"/>
      <c r="S42"/>
      <c r="T42"/>
      <c r="U42"/>
      <c r="V42"/>
      <c r="W42"/>
      <c r="X42"/>
      <c r="Y42"/>
      <c r="Z42"/>
      <c r="AA42"/>
      <c r="AB42"/>
      <c r="AC42"/>
      <c r="AD42"/>
      <c r="AE42"/>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row>
    <row r="43" spans="1:256" ht="15.75" customHeight="1">
      <c r="A43" s="12" t="s">
        <v>15</v>
      </c>
      <c r="B43" s="18"/>
      <c r="C43" s="18"/>
      <c r="D43" s="18"/>
      <c r="E43" s="18"/>
      <c r="F43" s="18"/>
      <c r="G43" s="18"/>
      <c r="H43" s="18"/>
      <c r="I43" s="18"/>
      <c r="J43" s="18"/>
      <c r="K43" s="18"/>
      <c r="L43" s="18"/>
      <c r="M43" s="18"/>
      <c r="N43" s="14"/>
      <c r="O43" s="15">
        <f t="shared" si="6"/>
        <v>0</v>
      </c>
      <c r="P43" s="11"/>
      <c r="Q43"/>
      <c r="R43"/>
      <c r="S43"/>
      <c r="T43"/>
      <c r="U43"/>
      <c r="V43"/>
      <c r="W43"/>
      <c r="X43"/>
      <c r="Y43"/>
      <c r="Z43"/>
      <c r="AA43"/>
      <c r="AB43"/>
      <c r="AC43"/>
      <c r="AD43"/>
      <c r="AE43"/>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row>
    <row r="44" spans="1:256" ht="15.75" customHeight="1">
      <c r="A44" s="19" t="s">
        <v>33</v>
      </c>
      <c r="B44" s="393">
        <f aca="true" t="shared" si="7" ref="B44:M44">SUM(B38:B43)</f>
        <v>0</v>
      </c>
      <c r="C44" s="393">
        <f t="shared" si="7"/>
        <v>0</v>
      </c>
      <c r="D44" s="393">
        <f t="shared" si="7"/>
        <v>0</v>
      </c>
      <c r="E44" s="393">
        <f t="shared" si="7"/>
        <v>0</v>
      </c>
      <c r="F44" s="393">
        <f t="shared" si="7"/>
        <v>0</v>
      </c>
      <c r="G44" s="393">
        <f t="shared" si="7"/>
        <v>0</v>
      </c>
      <c r="H44" s="393">
        <f t="shared" si="7"/>
        <v>0</v>
      </c>
      <c r="I44" s="393">
        <f t="shared" si="7"/>
        <v>0</v>
      </c>
      <c r="J44" s="393">
        <f t="shared" si="7"/>
        <v>0</v>
      </c>
      <c r="K44" s="393">
        <f t="shared" si="7"/>
        <v>0</v>
      </c>
      <c r="L44" s="393">
        <f t="shared" si="7"/>
        <v>0</v>
      </c>
      <c r="M44" s="393">
        <f t="shared" si="7"/>
        <v>0</v>
      </c>
      <c r="N44" s="14"/>
      <c r="O44" s="21">
        <f>IF((SUM(O38:O43))=(SUM(B44:M44)),SUM(O38:O43),#VALUE!)</f>
        <v>0</v>
      </c>
      <c r="P44" s="11"/>
      <c r="Q44"/>
      <c r="R44"/>
      <c r="S44"/>
      <c r="T44"/>
      <c r="U44"/>
      <c r="V44"/>
      <c r="W44"/>
      <c r="X44"/>
      <c r="Y44"/>
      <c r="Z44"/>
      <c r="AA44"/>
      <c r="AB44"/>
      <c r="AC44"/>
      <c r="AD44"/>
      <c r="AE44"/>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row>
    <row r="45" spans="1:256" ht="15.75" customHeight="1">
      <c r="A45" s="22"/>
      <c r="B45" s="22"/>
      <c r="C45" s="22"/>
      <c r="D45" s="22"/>
      <c r="E45" s="22"/>
      <c r="F45" s="22"/>
      <c r="G45" s="22"/>
      <c r="H45" s="22"/>
      <c r="I45" s="22"/>
      <c r="J45" s="22"/>
      <c r="K45" s="22"/>
      <c r="L45" s="22"/>
      <c r="M45" s="22"/>
      <c r="N45" s="2"/>
      <c r="O45" s="22"/>
      <c r="P45" s="6"/>
      <c r="Q45"/>
      <c r="R45"/>
      <c r="S45"/>
      <c r="T45"/>
      <c r="U45"/>
      <c r="V45"/>
      <c r="W45"/>
      <c r="X45"/>
      <c r="Y45"/>
      <c r="Z45"/>
      <c r="AA45"/>
      <c r="AB45"/>
      <c r="AC45"/>
      <c r="AD45"/>
      <c r="AE45"/>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row>
    <row r="46" spans="1:256" ht="15.75" customHeight="1">
      <c r="A46" s="26" t="s">
        <v>34</v>
      </c>
      <c r="B46" s="2"/>
      <c r="C46" s="2"/>
      <c r="D46" s="2"/>
      <c r="E46" s="2"/>
      <c r="F46" s="2"/>
      <c r="G46" s="2"/>
      <c r="H46" s="2"/>
      <c r="I46" s="2"/>
      <c r="J46" s="2"/>
      <c r="K46" s="2"/>
      <c r="L46" s="2"/>
      <c r="M46" s="2"/>
      <c r="N46" s="2"/>
      <c r="O46" s="2"/>
      <c r="P46" s="6"/>
      <c r="Q46"/>
      <c r="R46"/>
      <c r="S46"/>
      <c r="T46"/>
      <c r="U46"/>
      <c r="V46"/>
      <c r="W46"/>
      <c r="X46"/>
      <c r="Y46"/>
      <c r="Z46"/>
      <c r="AA46"/>
      <c r="AB46"/>
      <c r="AC46"/>
      <c r="AD46"/>
      <c r="AE4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row>
    <row r="47" spans="1:256" ht="15.75" customHeight="1">
      <c r="A47" s="12" t="s">
        <v>35</v>
      </c>
      <c r="B47" s="18"/>
      <c r="C47" s="18"/>
      <c r="D47" s="18"/>
      <c r="E47" s="18"/>
      <c r="F47" s="18"/>
      <c r="G47" s="18"/>
      <c r="H47" s="18"/>
      <c r="I47" s="18"/>
      <c r="J47" s="18"/>
      <c r="K47" s="18"/>
      <c r="L47" s="18"/>
      <c r="M47" s="18"/>
      <c r="N47" s="14"/>
      <c r="O47" s="15">
        <f aca="true" t="shared" si="8" ref="O47:O54">SUM(B47:M47)</f>
        <v>0</v>
      </c>
      <c r="P47" s="11"/>
      <c r="Q47"/>
      <c r="R47"/>
      <c r="S47"/>
      <c r="T47"/>
      <c r="U47"/>
      <c r="V47"/>
      <c r="W47"/>
      <c r="X47"/>
      <c r="Y47"/>
      <c r="Z47"/>
      <c r="AA47"/>
      <c r="AB47"/>
      <c r="AC47"/>
      <c r="AD47"/>
      <c r="AE47"/>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row>
    <row r="48" spans="1:256" ht="15.75" customHeight="1">
      <c r="A48" s="12" t="s">
        <v>36</v>
      </c>
      <c r="B48" s="18"/>
      <c r="C48" s="18"/>
      <c r="D48" s="18"/>
      <c r="E48" s="18"/>
      <c r="F48" s="18"/>
      <c r="G48" s="18"/>
      <c r="H48" s="18"/>
      <c r="I48" s="18"/>
      <c r="J48" s="18"/>
      <c r="K48" s="18"/>
      <c r="L48" s="18"/>
      <c r="M48" s="18"/>
      <c r="N48" s="14"/>
      <c r="O48" s="15">
        <f t="shared" si="8"/>
        <v>0</v>
      </c>
      <c r="P48" s="11"/>
      <c r="Q48"/>
      <c r="R48"/>
      <c r="S48"/>
      <c r="T48"/>
      <c r="U48"/>
      <c r="V48"/>
      <c r="W48"/>
      <c r="X48"/>
      <c r="Y48"/>
      <c r="Z48"/>
      <c r="AA48"/>
      <c r="AB48"/>
      <c r="AC48"/>
      <c r="AD48"/>
      <c r="AE48"/>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row>
    <row r="49" spans="1:256" ht="15.75" customHeight="1">
      <c r="A49" s="12" t="s">
        <v>37</v>
      </c>
      <c r="B49" s="18"/>
      <c r="C49" s="18"/>
      <c r="D49" s="18"/>
      <c r="E49" s="18"/>
      <c r="F49" s="18"/>
      <c r="G49" s="18"/>
      <c r="H49" s="18"/>
      <c r="I49" s="18"/>
      <c r="J49" s="18"/>
      <c r="K49" s="18"/>
      <c r="L49" s="18"/>
      <c r="M49" s="18"/>
      <c r="N49" s="14"/>
      <c r="O49" s="15">
        <f t="shared" si="8"/>
        <v>0</v>
      </c>
      <c r="P49" s="11"/>
      <c r="Q49"/>
      <c r="R49"/>
      <c r="S49"/>
      <c r="T49"/>
      <c r="U49"/>
      <c r="V49"/>
      <c r="W49"/>
      <c r="X49"/>
      <c r="Y49"/>
      <c r="Z49"/>
      <c r="AA49"/>
      <c r="AB49"/>
      <c r="AC49"/>
      <c r="AD49"/>
      <c r="AE49"/>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row>
    <row r="50" spans="1:256" ht="15.75" customHeight="1">
      <c r="A50" s="12" t="s">
        <v>38</v>
      </c>
      <c r="B50" s="18"/>
      <c r="C50" s="18"/>
      <c r="D50" s="18"/>
      <c r="E50" s="18"/>
      <c r="F50" s="18"/>
      <c r="G50" s="18"/>
      <c r="H50" s="18"/>
      <c r="I50" s="18"/>
      <c r="J50" s="18"/>
      <c r="K50" s="18"/>
      <c r="L50" s="18"/>
      <c r="M50" s="18"/>
      <c r="N50" s="14"/>
      <c r="O50" s="15">
        <f t="shared" si="8"/>
        <v>0</v>
      </c>
      <c r="P50" s="11"/>
      <c r="Q50"/>
      <c r="R50"/>
      <c r="S50"/>
      <c r="T50"/>
      <c r="U50"/>
      <c r="V50"/>
      <c r="W50"/>
      <c r="X50"/>
      <c r="Y50"/>
      <c r="Z50"/>
      <c r="AA50"/>
      <c r="AB50"/>
      <c r="AC50"/>
      <c r="AD50"/>
      <c r="AE50"/>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row>
    <row r="51" spans="1:256" ht="15.75" customHeight="1">
      <c r="A51" s="12" t="s">
        <v>39</v>
      </c>
      <c r="B51" s="18"/>
      <c r="C51" s="18"/>
      <c r="D51" s="18"/>
      <c r="E51" s="18"/>
      <c r="F51" s="18"/>
      <c r="G51" s="18"/>
      <c r="H51" s="18"/>
      <c r="I51" s="18"/>
      <c r="J51" s="18"/>
      <c r="K51" s="18"/>
      <c r="L51" s="18"/>
      <c r="M51" s="18"/>
      <c r="N51" s="14"/>
      <c r="O51" s="15">
        <f t="shared" si="8"/>
        <v>0</v>
      </c>
      <c r="P51" s="11"/>
      <c r="Q51"/>
      <c r="R51"/>
      <c r="S51"/>
      <c r="T51"/>
      <c r="U51"/>
      <c r="V51"/>
      <c r="W51"/>
      <c r="X51"/>
      <c r="Y51"/>
      <c r="Z51"/>
      <c r="AA51"/>
      <c r="AB51"/>
      <c r="AC51"/>
      <c r="AD51"/>
      <c r="AE51"/>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row>
    <row r="52" spans="1:256" ht="15.75" customHeight="1">
      <c r="A52" s="12" t="s">
        <v>40</v>
      </c>
      <c r="B52" s="18"/>
      <c r="C52" s="18"/>
      <c r="D52" s="18"/>
      <c r="E52" s="18"/>
      <c r="F52" s="18"/>
      <c r="G52" s="18"/>
      <c r="H52" s="18"/>
      <c r="I52" s="18"/>
      <c r="J52" s="18"/>
      <c r="K52" s="18"/>
      <c r="L52" s="18"/>
      <c r="M52" s="18"/>
      <c r="N52" s="14"/>
      <c r="O52" s="15">
        <f t="shared" si="8"/>
        <v>0</v>
      </c>
      <c r="P52" s="11"/>
      <c r="Q52"/>
      <c r="R52"/>
      <c r="S52"/>
      <c r="T52"/>
      <c r="U52"/>
      <c r="V52"/>
      <c r="W52"/>
      <c r="X52"/>
      <c r="Y52"/>
      <c r="Z52"/>
      <c r="AA52"/>
      <c r="AB52"/>
      <c r="AC52"/>
      <c r="AD52"/>
      <c r="AE52"/>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row>
    <row r="53" spans="1:256" ht="15.75" customHeight="1">
      <c r="A53" s="12" t="s">
        <v>41</v>
      </c>
      <c r="B53" s="18"/>
      <c r="C53" s="18"/>
      <c r="D53" s="18"/>
      <c r="E53" s="18"/>
      <c r="F53" s="18"/>
      <c r="G53" s="18"/>
      <c r="H53" s="18"/>
      <c r="I53" s="18"/>
      <c r="J53" s="18"/>
      <c r="K53" s="18"/>
      <c r="L53" s="18"/>
      <c r="M53" s="18"/>
      <c r="N53" s="14"/>
      <c r="O53" s="15">
        <f t="shared" si="8"/>
        <v>0</v>
      </c>
      <c r="P53" s="11"/>
      <c r="Q53"/>
      <c r="R53"/>
      <c r="S53"/>
      <c r="T53"/>
      <c r="U53"/>
      <c r="V53"/>
      <c r="W53"/>
      <c r="X53"/>
      <c r="Y53"/>
      <c r="Z53"/>
      <c r="AA53"/>
      <c r="AB53"/>
      <c r="AC53"/>
      <c r="AD53"/>
      <c r="AE53"/>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row>
    <row r="54" spans="1:256" ht="15.75" customHeight="1">
      <c r="A54" s="12" t="s">
        <v>15</v>
      </c>
      <c r="B54" s="18"/>
      <c r="C54" s="18"/>
      <c r="D54" s="18"/>
      <c r="E54" s="18"/>
      <c r="F54" s="18"/>
      <c r="G54" s="18"/>
      <c r="H54" s="18"/>
      <c r="I54" s="18"/>
      <c r="J54" s="18"/>
      <c r="K54" s="18"/>
      <c r="L54" s="18"/>
      <c r="M54" s="18"/>
      <c r="N54" s="14"/>
      <c r="O54" s="15">
        <f t="shared" si="8"/>
        <v>0</v>
      </c>
      <c r="P54" s="11"/>
      <c r="Q54"/>
      <c r="R54"/>
      <c r="S54"/>
      <c r="T54"/>
      <c r="U54"/>
      <c r="V54"/>
      <c r="W54"/>
      <c r="X54"/>
      <c r="Y54"/>
      <c r="Z54"/>
      <c r="AA54"/>
      <c r="AB54"/>
      <c r="AC54"/>
      <c r="AD54"/>
      <c r="AE54"/>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row>
    <row r="55" spans="1:256" ht="15.75" customHeight="1">
      <c r="A55" s="19" t="s">
        <v>26</v>
      </c>
      <c r="B55" s="393">
        <f aca="true" t="shared" si="9" ref="B55:M55">SUM(B47:B54)</f>
        <v>0</v>
      </c>
      <c r="C55" s="393">
        <f t="shared" si="9"/>
        <v>0</v>
      </c>
      <c r="D55" s="393">
        <f t="shared" si="9"/>
        <v>0</v>
      </c>
      <c r="E55" s="393">
        <f t="shared" si="9"/>
        <v>0</v>
      </c>
      <c r="F55" s="393">
        <f t="shared" si="9"/>
        <v>0</v>
      </c>
      <c r="G55" s="393">
        <f t="shared" si="9"/>
        <v>0</v>
      </c>
      <c r="H55" s="393">
        <f t="shared" si="9"/>
        <v>0</v>
      </c>
      <c r="I55" s="393">
        <f t="shared" si="9"/>
        <v>0</v>
      </c>
      <c r="J55" s="393">
        <f t="shared" si="9"/>
        <v>0</v>
      </c>
      <c r="K55" s="393">
        <f t="shared" si="9"/>
        <v>0</v>
      </c>
      <c r="L55" s="393">
        <f t="shared" si="9"/>
        <v>0</v>
      </c>
      <c r="M55" s="393">
        <f t="shared" si="9"/>
        <v>0</v>
      </c>
      <c r="N55" s="27"/>
      <c r="O55" s="21">
        <f>SUM(O47:O54)</f>
        <v>0</v>
      </c>
      <c r="P55" s="11"/>
      <c r="Q55"/>
      <c r="R55"/>
      <c r="S55"/>
      <c r="T55"/>
      <c r="U55"/>
      <c r="V55"/>
      <c r="W55"/>
      <c r="X55"/>
      <c r="Y55"/>
      <c r="Z55"/>
      <c r="AA55"/>
      <c r="AB55"/>
      <c r="AC55"/>
      <c r="AD55"/>
      <c r="AE55"/>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row>
    <row r="56" spans="1:256" ht="9.75" customHeight="1">
      <c r="A56" s="22"/>
      <c r="B56" s="22"/>
      <c r="C56" s="22"/>
      <c r="D56" s="22"/>
      <c r="E56" s="22"/>
      <c r="F56" s="22"/>
      <c r="G56" s="22"/>
      <c r="H56" s="22"/>
      <c r="I56" s="22"/>
      <c r="J56" s="22"/>
      <c r="K56" s="22"/>
      <c r="L56" s="22"/>
      <c r="M56" s="22"/>
      <c r="N56" s="2"/>
      <c r="O56" s="22"/>
      <c r="P56" s="6"/>
      <c r="Q56"/>
      <c r="R56"/>
      <c r="S56"/>
      <c r="T56"/>
      <c r="U56"/>
      <c r="V56"/>
      <c r="W56"/>
      <c r="X56"/>
      <c r="Y56"/>
      <c r="Z56"/>
      <c r="AA56"/>
      <c r="AB56"/>
      <c r="AC56"/>
      <c r="AD56"/>
      <c r="AE5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row>
    <row r="57" spans="1:256" ht="15.75" customHeight="1">
      <c r="A57" s="28" t="s">
        <v>42</v>
      </c>
      <c r="B57" s="20">
        <f aca="true" t="shared" si="10" ref="B57:M57">SUM(B24+B35+B44+B55)</f>
        <v>0</v>
      </c>
      <c r="C57" s="20">
        <f t="shared" si="10"/>
        <v>0</v>
      </c>
      <c r="D57" s="20">
        <f t="shared" si="10"/>
        <v>0</v>
      </c>
      <c r="E57" s="20">
        <f t="shared" si="10"/>
        <v>0</v>
      </c>
      <c r="F57" s="20">
        <f t="shared" si="10"/>
        <v>0</v>
      </c>
      <c r="G57" s="20">
        <f t="shared" si="10"/>
        <v>0</v>
      </c>
      <c r="H57" s="20">
        <f t="shared" si="10"/>
        <v>0</v>
      </c>
      <c r="I57" s="20">
        <f t="shared" si="10"/>
        <v>0</v>
      </c>
      <c r="J57" s="20">
        <f t="shared" si="10"/>
        <v>0</v>
      </c>
      <c r="K57" s="20">
        <f t="shared" si="10"/>
        <v>0</v>
      </c>
      <c r="L57" s="20">
        <f t="shared" si="10"/>
        <v>0</v>
      </c>
      <c r="M57" s="20">
        <f t="shared" si="10"/>
        <v>0</v>
      </c>
      <c r="N57" s="14"/>
      <c r="O57" s="20">
        <f>IF((SUM(O24+O35+O44+O55))=(SUM(B57:M57)),SUM(B57:M57),#VALUE!)</f>
        <v>0</v>
      </c>
      <c r="P57" s="11"/>
      <c r="Q57"/>
      <c r="R57"/>
      <c r="S57"/>
      <c r="T57"/>
      <c r="U57"/>
      <c r="V57"/>
      <c r="W57"/>
      <c r="X57"/>
      <c r="Y57"/>
      <c r="Z57"/>
      <c r="AA57"/>
      <c r="AB57"/>
      <c r="AC57"/>
      <c r="AD57"/>
      <c r="AE57"/>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row>
    <row r="58" spans="1:256" ht="16.5" customHeight="1">
      <c r="A58" s="2"/>
      <c r="B58" s="22"/>
      <c r="C58" s="22"/>
      <c r="D58" s="22"/>
      <c r="E58" s="22"/>
      <c r="F58" s="22"/>
      <c r="G58" s="22"/>
      <c r="H58" s="22"/>
      <c r="I58" s="22"/>
      <c r="J58" s="22"/>
      <c r="K58" s="22"/>
      <c r="L58" s="22"/>
      <c r="M58" s="22"/>
      <c r="N58" s="2"/>
      <c r="O58" s="22"/>
      <c r="P58" s="6"/>
      <c r="Q58"/>
      <c r="R58"/>
      <c r="S58"/>
      <c r="T58"/>
      <c r="U58"/>
      <c r="V58"/>
      <c r="W58"/>
      <c r="X58"/>
      <c r="Y58"/>
      <c r="Z58"/>
      <c r="AA58"/>
      <c r="AB58"/>
      <c r="AC58"/>
      <c r="AD58"/>
      <c r="AE58"/>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row>
    <row r="59" spans="1:256" ht="31.5" customHeight="1">
      <c r="A59" s="29" t="s">
        <v>43</v>
      </c>
      <c r="B59" s="17">
        <f aca="true" t="shared" si="11" ref="B59:M59">B6+B8+B9</f>
        <v>0</v>
      </c>
      <c r="C59" s="17">
        <f t="shared" si="11"/>
        <v>0</v>
      </c>
      <c r="D59" s="17">
        <f t="shared" si="11"/>
        <v>0</v>
      </c>
      <c r="E59" s="17">
        <f t="shared" si="11"/>
        <v>0</v>
      </c>
      <c r="F59" s="17">
        <f t="shared" si="11"/>
        <v>0</v>
      </c>
      <c r="G59" s="17">
        <f t="shared" si="11"/>
        <v>0</v>
      </c>
      <c r="H59" s="17">
        <f t="shared" si="11"/>
        <v>0</v>
      </c>
      <c r="I59" s="17">
        <f t="shared" si="11"/>
        <v>0</v>
      </c>
      <c r="J59" s="17">
        <f t="shared" si="11"/>
        <v>0</v>
      </c>
      <c r="K59" s="17">
        <f t="shared" si="11"/>
        <v>0</v>
      </c>
      <c r="L59" s="17">
        <f t="shared" si="11"/>
        <v>0</v>
      </c>
      <c r="M59" s="17">
        <f t="shared" si="11"/>
        <v>0</v>
      </c>
      <c r="N59" s="14"/>
      <c r="O59" s="15">
        <f>SUM(B59:M59)</f>
        <v>0</v>
      </c>
      <c r="P59" s="11"/>
      <c r="Q59"/>
      <c r="R59"/>
      <c r="S59"/>
      <c r="T59"/>
      <c r="U59"/>
      <c r="V59"/>
      <c r="W59"/>
      <c r="X59"/>
      <c r="Y59"/>
      <c r="Z59"/>
      <c r="AA59"/>
      <c r="AB59"/>
      <c r="AC59"/>
      <c r="AD59"/>
      <c r="AE59"/>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row>
    <row r="60" spans="1:256" ht="15.75" customHeight="1">
      <c r="A60" s="12" t="s">
        <v>44</v>
      </c>
      <c r="B60" s="17">
        <f aca="true" t="shared" si="12" ref="B60:M60">B57</f>
        <v>0</v>
      </c>
      <c r="C60" s="17">
        <f t="shared" si="12"/>
        <v>0</v>
      </c>
      <c r="D60" s="17">
        <f t="shared" si="12"/>
        <v>0</v>
      </c>
      <c r="E60" s="17">
        <f t="shared" si="12"/>
        <v>0</v>
      </c>
      <c r="F60" s="17">
        <f t="shared" si="12"/>
        <v>0</v>
      </c>
      <c r="G60" s="17">
        <f t="shared" si="12"/>
        <v>0</v>
      </c>
      <c r="H60" s="17">
        <f t="shared" si="12"/>
        <v>0</v>
      </c>
      <c r="I60" s="17">
        <f t="shared" si="12"/>
        <v>0</v>
      </c>
      <c r="J60" s="17">
        <f t="shared" si="12"/>
        <v>0</v>
      </c>
      <c r="K60" s="17">
        <f t="shared" si="12"/>
        <v>0</v>
      </c>
      <c r="L60" s="17">
        <f t="shared" si="12"/>
        <v>0</v>
      </c>
      <c r="M60" s="17">
        <f t="shared" si="12"/>
        <v>0</v>
      </c>
      <c r="N60" s="14"/>
      <c r="O60" s="15">
        <f>SUM(B60:M60)</f>
        <v>0</v>
      </c>
      <c r="P60" s="11"/>
      <c r="Q60"/>
      <c r="R60"/>
      <c r="S60"/>
      <c r="T60"/>
      <c r="U60"/>
      <c r="V60"/>
      <c r="W60"/>
      <c r="X60"/>
      <c r="Y60"/>
      <c r="Z60"/>
      <c r="AA60"/>
      <c r="AB60"/>
      <c r="AC60"/>
      <c r="AD60"/>
      <c r="AE60"/>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row>
    <row r="61" spans="1:256" ht="15" customHeight="1">
      <c r="A61" s="12" t="s">
        <v>45</v>
      </c>
      <c r="B61" s="17">
        <f aca="true" t="shared" si="13" ref="B61:M61">B59-B60</f>
        <v>0</v>
      </c>
      <c r="C61" s="17">
        <f t="shared" si="13"/>
        <v>0</v>
      </c>
      <c r="D61" s="17">
        <f t="shared" si="13"/>
        <v>0</v>
      </c>
      <c r="E61" s="17">
        <f t="shared" si="13"/>
        <v>0</v>
      </c>
      <c r="F61" s="17">
        <f t="shared" si="13"/>
        <v>0</v>
      </c>
      <c r="G61" s="17">
        <f t="shared" si="13"/>
        <v>0</v>
      </c>
      <c r="H61" s="17">
        <f t="shared" si="13"/>
        <v>0</v>
      </c>
      <c r="I61" s="17">
        <f t="shared" si="13"/>
        <v>0</v>
      </c>
      <c r="J61" s="17">
        <f t="shared" si="13"/>
        <v>0</v>
      </c>
      <c r="K61" s="17">
        <f t="shared" si="13"/>
        <v>0</v>
      </c>
      <c r="L61" s="17">
        <f t="shared" si="13"/>
        <v>0</v>
      </c>
      <c r="M61" s="17">
        <f t="shared" si="13"/>
        <v>0</v>
      </c>
      <c r="N61" s="14"/>
      <c r="O61" s="15">
        <f>O59-O60</f>
        <v>0</v>
      </c>
      <c r="P61" s="11"/>
      <c r="Q61"/>
      <c r="R61"/>
      <c r="S61"/>
      <c r="T61"/>
      <c r="U61"/>
      <c r="V61"/>
      <c r="W61"/>
      <c r="X61"/>
      <c r="Y61"/>
      <c r="Z61"/>
      <c r="AA61"/>
      <c r="AB61"/>
      <c r="AC61"/>
      <c r="AD61"/>
      <c r="AE61"/>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row>
    <row r="62" spans="1:256" ht="17.25" customHeight="1">
      <c r="A62" s="22"/>
      <c r="B62" s="22"/>
      <c r="C62" s="22"/>
      <c r="D62" s="22"/>
      <c r="E62" s="22"/>
      <c r="F62" s="22"/>
      <c r="G62" s="22"/>
      <c r="H62" s="22"/>
      <c r="I62" s="22"/>
      <c r="J62" s="22"/>
      <c r="K62" s="22"/>
      <c r="L62" s="22"/>
      <c r="M62" s="22"/>
      <c r="N62" s="2"/>
      <c r="O62" s="22"/>
      <c r="P62" s="6"/>
      <c r="Q62"/>
      <c r="R62"/>
      <c r="S62"/>
      <c r="T62"/>
      <c r="U62"/>
      <c r="V62"/>
      <c r="W62"/>
      <c r="X62"/>
      <c r="Y62"/>
      <c r="Z62"/>
      <c r="AA62"/>
      <c r="AB62"/>
      <c r="AC62"/>
      <c r="AD62"/>
      <c r="AE62"/>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row>
    <row r="63" spans="1:256" ht="16.5" customHeight="1">
      <c r="A63" s="2"/>
      <c r="B63" s="8"/>
      <c r="C63" s="8"/>
      <c r="D63" s="8"/>
      <c r="E63" s="8"/>
      <c r="F63" s="8"/>
      <c r="G63" s="8"/>
      <c r="H63" s="8"/>
      <c r="I63" s="8"/>
      <c r="J63" s="8"/>
      <c r="K63" s="8"/>
      <c r="L63" s="8"/>
      <c r="M63" s="8"/>
      <c r="N63" s="2"/>
      <c r="O63" s="2"/>
      <c r="P63" s="6"/>
      <c r="Q63"/>
      <c r="R63"/>
      <c r="S63"/>
      <c r="T63"/>
      <c r="U63"/>
      <c r="V63"/>
      <c r="W63"/>
      <c r="X63"/>
      <c r="Y63"/>
      <c r="Z63"/>
      <c r="AA63"/>
      <c r="AB63"/>
      <c r="AC63"/>
      <c r="AD63"/>
      <c r="AE63"/>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row>
    <row r="64" spans="1:256" ht="15.75" customHeight="1">
      <c r="A64" s="2"/>
      <c r="B64" s="2"/>
      <c r="C64" s="2"/>
      <c r="D64" s="2"/>
      <c r="E64" s="2"/>
      <c r="F64" s="2"/>
      <c r="G64" s="2"/>
      <c r="H64" s="2"/>
      <c r="I64" s="2"/>
      <c r="J64" s="2"/>
      <c r="K64" s="2"/>
      <c r="L64" s="2"/>
      <c r="M64" s="2"/>
      <c r="N64" s="2"/>
      <c r="O64" s="2"/>
      <c r="P64" s="6"/>
      <c r="Q64"/>
      <c r="R64"/>
      <c r="S64"/>
      <c r="T64"/>
      <c r="U64"/>
      <c r="V64"/>
      <c r="W64"/>
      <c r="X64"/>
      <c r="Y64"/>
      <c r="Z64"/>
      <c r="AA64"/>
      <c r="AB64"/>
      <c r="AC64"/>
      <c r="AD64"/>
      <c r="AE64"/>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row>
    <row r="65" spans="1:256" ht="15.75" customHeight="1">
      <c r="A65" s="2"/>
      <c r="B65" s="2"/>
      <c r="C65" s="2"/>
      <c r="D65" s="2"/>
      <c r="E65" s="2"/>
      <c r="F65" s="2"/>
      <c r="G65" s="2"/>
      <c r="H65" s="2"/>
      <c r="I65" s="2"/>
      <c r="J65" s="2"/>
      <c r="K65" s="2"/>
      <c r="L65" s="2"/>
      <c r="M65" s="2"/>
      <c r="N65" s="2"/>
      <c r="O65" s="2"/>
      <c r="P65" s="6"/>
      <c r="Q65"/>
      <c r="R65"/>
      <c r="S65"/>
      <c r="T65"/>
      <c r="U65"/>
      <c r="V65"/>
      <c r="W65"/>
      <c r="X65"/>
      <c r="Y65"/>
      <c r="Z65"/>
      <c r="AA65"/>
      <c r="AB65"/>
      <c r="AC65"/>
      <c r="AD65"/>
      <c r="AE65"/>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row>
    <row r="66" spans="1:256" ht="15.75" customHeight="1">
      <c r="A66" s="31" t="s">
        <v>398</v>
      </c>
      <c r="B66" s="31"/>
      <c r="C66" s="31"/>
      <c r="D66" s="31"/>
      <c r="E66" s="31"/>
      <c r="F66" s="31"/>
      <c r="G66" s="31"/>
      <c r="H66" s="31"/>
      <c r="I66" s="31"/>
      <c r="J66" s="31"/>
      <c r="K66" s="31"/>
      <c r="L66" s="31"/>
      <c r="M66" s="31"/>
      <c r="N66" s="31"/>
      <c r="O66" s="31"/>
      <c r="P66" s="6"/>
      <c r="Q66"/>
      <c r="R66"/>
      <c r="S66"/>
      <c r="T66"/>
      <c r="U66"/>
      <c r="V66"/>
      <c r="W66"/>
      <c r="X66"/>
      <c r="Y66"/>
      <c r="Z66"/>
      <c r="AA66"/>
      <c r="AB66"/>
      <c r="AC66"/>
      <c r="AD66"/>
      <c r="AE6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row>
    <row r="67" spans="1:256" ht="18">
      <c r="A67" s="486" t="s">
        <v>397</v>
      </c>
      <c r="B67" s="487"/>
      <c r="C67" s="487"/>
      <c r="D67" s="487"/>
      <c r="E67" s="3" t="s">
        <v>69</v>
      </c>
      <c r="F67" s="2"/>
      <c r="G67" s="2"/>
      <c r="H67" s="2"/>
      <c r="I67" s="2"/>
      <c r="J67" s="2"/>
      <c r="K67" s="2"/>
      <c r="L67" s="2"/>
      <c r="M67" s="2"/>
      <c r="N67" s="2"/>
      <c r="O67" s="2"/>
      <c r="P67" s="6"/>
      <c r="Q67"/>
      <c r="R67"/>
      <c r="S67"/>
      <c r="T67"/>
      <c r="U67"/>
      <c r="V67"/>
      <c r="W67"/>
      <c r="X67"/>
      <c r="Y67"/>
      <c r="Z67"/>
      <c r="AA67"/>
      <c r="AB67"/>
      <c r="AC67"/>
      <c r="AD67"/>
      <c r="AE67"/>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row>
    <row r="68" spans="1:256" ht="15">
      <c r="A68" s="2" t="s">
        <v>356</v>
      </c>
      <c r="B68" s="2"/>
      <c r="C68" s="2"/>
      <c r="D68" s="2"/>
      <c r="E68" s="2"/>
      <c r="F68" s="2"/>
      <c r="G68" s="2"/>
      <c r="H68" s="2"/>
      <c r="I68" s="2"/>
      <c r="J68" s="2"/>
      <c r="K68" s="2"/>
      <c r="L68" s="2"/>
      <c r="M68" s="2"/>
      <c r="N68" s="2"/>
      <c r="O68" s="2"/>
      <c r="P68" s="6"/>
      <c r="Q68"/>
      <c r="R68"/>
      <c r="S68"/>
      <c r="T68"/>
      <c r="U68"/>
      <c r="V68"/>
      <c r="W68"/>
      <c r="X68"/>
      <c r="Y68"/>
      <c r="Z68"/>
      <c r="AA68"/>
      <c r="AB68"/>
      <c r="AC68"/>
      <c r="AD68"/>
      <c r="AE68"/>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row>
    <row r="69" spans="1:256" ht="15">
      <c r="A69" s="2"/>
      <c r="B69" s="2"/>
      <c r="C69" s="2"/>
      <c r="D69" s="2"/>
      <c r="E69" s="2"/>
      <c r="F69" s="2"/>
      <c r="G69" s="2"/>
      <c r="H69" s="2"/>
      <c r="I69" s="2"/>
      <c r="J69" s="2"/>
      <c r="K69" s="2"/>
      <c r="L69" s="2"/>
      <c r="M69" s="2"/>
      <c r="N69" s="2"/>
      <c r="O69" s="2"/>
      <c r="P69" s="6"/>
      <c r="Q69"/>
      <c r="R69"/>
      <c r="S69"/>
      <c r="T69"/>
      <c r="U69"/>
      <c r="V69"/>
      <c r="W69"/>
      <c r="X69"/>
      <c r="Y69"/>
      <c r="Z69"/>
      <c r="AA69"/>
      <c r="AB69"/>
      <c r="AC69"/>
      <c r="AD69"/>
      <c r="AE69"/>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row>
    <row r="70" spans="1:256" ht="15.75" customHeight="1">
      <c r="A70" s="7" t="s">
        <v>0</v>
      </c>
      <c r="B70" s="8" t="s">
        <v>5</v>
      </c>
      <c r="C70" s="2"/>
      <c r="D70" s="2" t="s">
        <v>5</v>
      </c>
      <c r="E70" s="2"/>
      <c r="F70" s="2"/>
      <c r="G70" s="2"/>
      <c r="H70" s="2"/>
      <c r="I70" s="2"/>
      <c r="J70" s="2"/>
      <c r="K70" s="2"/>
      <c r="L70" s="2"/>
      <c r="M70" s="8"/>
      <c r="N70" s="2"/>
      <c r="O70" s="2"/>
      <c r="P70" s="6"/>
      <c r="Q70"/>
      <c r="R70"/>
      <c r="S70"/>
      <c r="T70"/>
      <c r="U70"/>
      <c r="V70"/>
      <c r="W70"/>
      <c r="X70"/>
      <c r="Y70"/>
      <c r="Z70"/>
      <c r="AA70"/>
      <c r="AB70"/>
      <c r="AC70"/>
      <c r="AD70"/>
      <c r="AE70"/>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row>
    <row r="71" spans="1:256" ht="15.75" customHeight="1">
      <c r="A71" s="9" t="s">
        <v>1</v>
      </c>
      <c r="B71" s="32" t="str">
        <f aca="true" t="shared" si="14" ref="B71:M71">B5</f>
        <v>OCT</v>
      </c>
      <c r="C71" s="32" t="str">
        <f t="shared" si="14"/>
        <v>NOV</v>
      </c>
      <c r="D71" s="32" t="str">
        <f t="shared" si="14"/>
        <v>DEC</v>
      </c>
      <c r="E71" s="32" t="str">
        <f t="shared" si="14"/>
        <v>JAN</v>
      </c>
      <c r="F71" s="32" t="str">
        <f t="shared" si="14"/>
        <v>FEB</v>
      </c>
      <c r="G71" s="32" t="str">
        <f t="shared" si="14"/>
        <v>MAR</v>
      </c>
      <c r="H71" s="32" t="str">
        <f t="shared" si="14"/>
        <v>APR</v>
      </c>
      <c r="I71" s="32" t="str">
        <f t="shared" si="14"/>
        <v>MAY</v>
      </c>
      <c r="J71" s="32" t="str">
        <f t="shared" si="14"/>
        <v>JUN</v>
      </c>
      <c r="K71" s="32" t="str">
        <f t="shared" si="14"/>
        <v>JUL</v>
      </c>
      <c r="L71" s="32" t="str">
        <f t="shared" si="14"/>
        <v>AUG</v>
      </c>
      <c r="M71" s="32" t="str">
        <f t="shared" si="14"/>
        <v>SEP</v>
      </c>
      <c r="N71" s="14"/>
      <c r="O71" s="10" t="s">
        <v>85</v>
      </c>
      <c r="P71" s="11"/>
      <c r="Q71"/>
      <c r="R71"/>
      <c r="S71"/>
      <c r="T71"/>
      <c r="U71"/>
      <c r="V71"/>
      <c r="W71"/>
      <c r="X71"/>
      <c r="Y71"/>
      <c r="Z71"/>
      <c r="AA71"/>
      <c r="AB71"/>
      <c r="AC71"/>
      <c r="AD71"/>
      <c r="AE71"/>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row>
    <row r="72" spans="1:256" ht="15.75" customHeight="1">
      <c r="A72" s="12" t="s">
        <v>441</v>
      </c>
      <c r="B72" s="17"/>
      <c r="C72" s="17"/>
      <c r="D72" s="17"/>
      <c r="E72" s="17"/>
      <c r="F72" s="17"/>
      <c r="G72" s="17"/>
      <c r="H72" s="17"/>
      <c r="I72" s="17"/>
      <c r="J72" s="17"/>
      <c r="K72" s="17"/>
      <c r="L72" s="17"/>
      <c r="M72" s="17"/>
      <c r="N72" s="14"/>
      <c r="O72" s="15">
        <f>SUM(B72:M72)</f>
        <v>0</v>
      </c>
      <c r="P72" s="11"/>
      <c r="Q72" s="416" t="s">
        <v>377</v>
      </c>
      <c r="R72"/>
      <c r="S72"/>
      <c r="T72"/>
      <c r="U72"/>
      <c r="V72"/>
      <c r="W72"/>
      <c r="X72"/>
      <c r="Y72"/>
      <c r="Z72"/>
      <c r="AA72"/>
      <c r="AB72"/>
      <c r="AC72"/>
      <c r="AD72"/>
      <c r="AE72"/>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row>
    <row r="73" spans="1:256" ht="15.75" customHeight="1">
      <c r="A73" s="12" t="s">
        <v>2</v>
      </c>
      <c r="B73" s="17">
        <f aca="true" t="shared" si="15" ref="B73:M73">IF(B272&lt;0,ABS(B272),0)</f>
        <v>0</v>
      </c>
      <c r="C73" s="17">
        <f t="shared" si="15"/>
        <v>0</v>
      </c>
      <c r="D73" s="17">
        <f t="shared" si="15"/>
        <v>0</v>
      </c>
      <c r="E73" s="17">
        <f t="shared" si="15"/>
        <v>0</v>
      </c>
      <c r="F73" s="17">
        <f t="shared" si="15"/>
        <v>0</v>
      </c>
      <c r="G73" s="17">
        <f t="shared" si="15"/>
        <v>0</v>
      </c>
      <c r="H73" s="17">
        <f t="shared" si="15"/>
        <v>0</v>
      </c>
      <c r="I73" s="17">
        <f t="shared" si="15"/>
        <v>0</v>
      </c>
      <c r="J73" s="17">
        <f t="shared" si="15"/>
        <v>0</v>
      </c>
      <c r="K73" s="17">
        <f t="shared" si="15"/>
        <v>0</v>
      </c>
      <c r="L73" s="17">
        <f t="shared" si="15"/>
        <v>0</v>
      </c>
      <c r="M73" s="17">
        <f t="shared" si="15"/>
        <v>0</v>
      </c>
      <c r="N73" s="14"/>
      <c r="O73" s="15">
        <f>SUM(B73:M73)</f>
        <v>0</v>
      </c>
      <c r="P73" s="11"/>
      <c r="Q73" s="437" t="s">
        <v>376</v>
      </c>
      <c r="R73"/>
      <c r="S73"/>
      <c r="T73"/>
      <c r="U73"/>
      <c r="V73"/>
      <c r="W73"/>
      <c r="X73"/>
      <c r="Y73"/>
      <c r="Z73"/>
      <c r="AA73"/>
      <c r="AB73"/>
      <c r="AC73"/>
      <c r="AD73"/>
      <c r="AE73"/>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row>
    <row r="74" spans="1:256" ht="15.75" customHeight="1">
      <c r="A74" s="415" t="s">
        <v>440</v>
      </c>
      <c r="B74" s="18"/>
      <c r="C74" s="18"/>
      <c r="D74" s="18"/>
      <c r="E74" s="18"/>
      <c r="F74" s="18"/>
      <c r="G74" s="18"/>
      <c r="H74" s="18"/>
      <c r="I74" s="18"/>
      <c r="J74" s="18"/>
      <c r="K74" s="18"/>
      <c r="L74" s="18"/>
      <c r="M74" s="18"/>
      <c r="N74" s="14"/>
      <c r="O74" s="15">
        <f>SUM(B74:M74)</f>
        <v>0</v>
      </c>
      <c r="P74" s="11"/>
      <c r="Q74" s="311"/>
      <c r="R74"/>
      <c r="S74"/>
      <c r="T74"/>
      <c r="U74"/>
      <c r="V74"/>
      <c r="W74"/>
      <c r="X74"/>
      <c r="Y74"/>
      <c r="Z74"/>
      <c r="AA74"/>
      <c r="AB74"/>
      <c r="AC74"/>
      <c r="AD74"/>
      <c r="AE74"/>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row>
    <row r="75" spans="1:256" ht="15.75" customHeight="1">
      <c r="A75" s="12" t="s">
        <v>3</v>
      </c>
      <c r="B75" s="18"/>
      <c r="C75" s="18"/>
      <c r="D75" s="18"/>
      <c r="E75" s="18"/>
      <c r="F75" s="18"/>
      <c r="G75" s="18"/>
      <c r="H75" s="18"/>
      <c r="I75" s="18"/>
      <c r="J75" s="18"/>
      <c r="K75" s="18"/>
      <c r="L75" s="18"/>
      <c r="M75" s="18"/>
      <c r="N75" s="14"/>
      <c r="O75" s="15">
        <f>SUM(B75:M75)</f>
        <v>0</v>
      </c>
      <c r="P75" s="11"/>
      <c r="Q75" s="311"/>
      <c r="R75"/>
      <c r="S75"/>
      <c r="T75"/>
      <c r="U75"/>
      <c r="V75"/>
      <c r="W75"/>
      <c r="X75"/>
      <c r="Y75"/>
      <c r="Z75"/>
      <c r="AA75"/>
      <c r="AB75"/>
      <c r="AC75"/>
      <c r="AD75"/>
      <c r="AE75"/>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row>
    <row r="76" spans="1:256" ht="15.75" customHeight="1">
      <c r="A76" s="19" t="s">
        <v>4</v>
      </c>
      <c r="B76" s="33">
        <f aca="true" t="shared" si="16" ref="B76:M76">SUM(B72:B75)</f>
        <v>0</v>
      </c>
      <c r="C76" s="33">
        <f t="shared" si="16"/>
        <v>0</v>
      </c>
      <c r="D76" s="33">
        <f t="shared" si="16"/>
        <v>0</v>
      </c>
      <c r="E76" s="33">
        <f t="shared" si="16"/>
        <v>0</v>
      </c>
      <c r="F76" s="33">
        <f t="shared" si="16"/>
        <v>0</v>
      </c>
      <c r="G76" s="33">
        <f t="shared" si="16"/>
        <v>0</v>
      </c>
      <c r="H76" s="33">
        <f t="shared" si="16"/>
        <v>0</v>
      </c>
      <c r="I76" s="33">
        <f t="shared" si="16"/>
        <v>0</v>
      </c>
      <c r="J76" s="33">
        <f t="shared" si="16"/>
        <v>0</v>
      </c>
      <c r="K76" s="33">
        <f t="shared" si="16"/>
        <v>0</v>
      </c>
      <c r="L76" s="33">
        <f t="shared" si="16"/>
        <v>0</v>
      </c>
      <c r="M76" s="33">
        <f t="shared" si="16"/>
        <v>0</v>
      </c>
      <c r="N76" s="14"/>
      <c r="O76" s="34">
        <f>IF((SUM(O72:O75))=(SUM(B76:M76)),SUM(O72:O75),#VALUE!)</f>
        <v>0</v>
      </c>
      <c r="P76" s="11"/>
      <c r="Q76"/>
      <c r="R76"/>
      <c r="S76"/>
      <c r="T76"/>
      <c r="U76"/>
      <c r="V76"/>
      <c r="W76"/>
      <c r="X76"/>
      <c r="Y76"/>
      <c r="Z76"/>
      <c r="AA76"/>
      <c r="AB76"/>
      <c r="AC76"/>
      <c r="AD76"/>
      <c r="AE7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row>
    <row r="77" spans="1:256" ht="15.75" customHeight="1">
      <c r="A77" s="22"/>
      <c r="B77" s="22"/>
      <c r="C77" s="22"/>
      <c r="D77" s="22"/>
      <c r="E77" s="22"/>
      <c r="F77" s="22"/>
      <c r="G77" s="22"/>
      <c r="H77" s="22"/>
      <c r="I77" s="22"/>
      <c r="J77" s="22"/>
      <c r="K77" s="22"/>
      <c r="L77" s="22"/>
      <c r="M77" s="22"/>
      <c r="N77" s="2"/>
      <c r="O77" s="22"/>
      <c r="P77" s="6"/>
      <c r="Q77"/>
      <c r="R77"/>
      <c r="S77"/>
      <c r="T77"/>
      <c r="U77"/>
      <c r="V77"/>
      <c r="W77"/>
      <c r="X77"/>
      <c r="Y77"/>
      <c r="Z77"/>
      <c r="AA77"/>
      <c r="AB77"/>
      <c r="AC77"/>
      <c r="AD77"/>
      <c r="AE77"/>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row>
    <row r="78" spans="1:256" ht="15.75" customHeight="1">
      <c r="A78" s="2"/>
      <c r="B78" s="2"/>
      <c r="C78" s="2"/>
      <c r="D78" s="2"/>
      <c r="E78" s="2"/>
      <c r="F78" s="2"/>
      <c r="G78" s="2"/>
      <c r="H78" s="2"/>
      <c r="I78" s="2"/>
      <c r="J78" s="2"/>
      <c r="K78" s="2"/>
      <c r="L78" s="2"/>
      <c r="M78" s="2"/>
      <c r="N78" s="2"/>
      <c r="O78" s="2"/>
      <c r="P78" s="6"/>
      <c r="Q78"/>
      <c r="R78"/>
      <c r="S78"/>
      <c r="T78"/>
      <c r="U78"/>
      <c r="V78"/>
      <c r="W78"/>
      <c r="X78"/>
      <c r="Y78"/>
      <c r="Z78"/>
      <c r="AA78"/>
      <c r="AB78"/>
      <c r="AC78"/>
      <c r="AD78"/>
      <c r="AE78"/>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row>
    <row r="79" spans="1:256" ht="15.75" customHeight="1">
      <c r="A79" s="7" t="s">
        <v>355</v>
      </c>
      <c r="B79" s="2"/>
      <c r="C79" s="2"/>
      <c r="D79" s="2"/>
      <c r="E79" s="2"/>
      <c r="F79" s="2"/>
      <c r="G79" s="2"/>
      <c r="H79" s="2"/>
      <c r="I79" s="2"/>
      <c r="J79" s="2"/>
      <c r="K79" s="2"/>
      <c r="L79" s="2"/>
      <c r="M79" s="2"/>
      <c r="N79" s="2"/>
      <c r="O79" s="2"/>
      <c r="P79" s="6"/>
      <c r="Q79"/>
      <c r="R79"/>
      <c r="S79"/>
      <c r="T79"/>
      <c r="U79"/>
      <c r="V79"/>
      <c r="W79"/>
      <c r="X79"/>
      <c r="Y79"/>
      <c r="Z79"/>
      <c r="AA79"/>
      <c r="AB79"/>
      <c r="AC79"/>
      <c r="AD79"/>
      <c r="AE79"/>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row>
    <row r="80" spans="1:256" ht="15.75" customHeight="1">
      <c r="A80" s="23" t="s">
        <v>6</v>
      </c>
      <c r="B80" s="2"/>
      <c r="C80" s="2"/>
      <c r="D80" s="2"/>
      <c r="E80" s="2"/>
      <c r="F80" s="2"/>
      <c r="G80" s="2"/>
      <c r="H80" s="2"/>
      <c r="I80" s="2"/>
      <c r="J80" s="2"/>
      <c r="K80" s="2"/>
      <c r="L80" s="2"/>
      <c r="M80" s="2"/>
      <c r="N80" s="2"/>
      <c r="O80" s="2"/>
      <c r="P80" s="6"/>
      <c r="Q80"/>
      <c r="R80"/>
      <c r="S80"/>
      <c r="T80"/>
      <c r="U80"/>
      <c r="V80"/>
      <c r="W80"/>
      <c r="X80"/>
      <c r="Y80"/>
      <c r="Z80"/>
      <c r="AA80"/>
      <c r="AB80"/>
      <c r="AC80"/>
      <c r="AD80"/>
      <c r="AE80"/>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row>
    <row r="81" spans="1:256" ht="15.75" customHeight="1">
      <c r="A81" s="12" t="s">
        <v>7</v>
      </c>
      <c r="B81" s="18" t="s">
        <v>5</v>
      </c>
      <c r="C81" s="18" t="s">
        <v>5</v>
      </c>
      <c r="D81" s="18" t="s">
        <v>5</v>
      </c>
      <c r="E81" s="18" t="s">
        <v>5</v>
      </c>
      <c r="F81" s="18" t="s">
        <v>5</v>
      </c>
      <c r="G81" s="18" t="s">
        <v>5</v>
      </c>
      <c r="H81" s="18" t="s">
        <v>5</v>
      </c>
      <c r="I81" s="18" t="s">
        <v>5</v>
      </c>
      <c r="J81" s="18" t="s">
        <v>5</v>
      </c>
      <c r="K81" s="18" t="s">
        <v>5</v>
      </c>
      <c r="L81" s="18" t="s">
        <v>5</v>
      </c>
      <c r="M81" s="18" t="s">
        <v>5</v>
      </c>
      <c r="N81" s="14"/>
      <c r="O81" s="15">
        <f aca="true" t="shared" si="17" ref="O81:O89">SUM(B81:M81)</f>
        <v>0</v>
      </c>
      <c r="P81" s="11"/>
      <c r="Q81"/>
      <c r="R81"/>
      <c r="S81"/>
      <c r="T81"/>
      <c r="U81"/>
      <c r="V81"/>
      <c r="W81"/>
      <c r="X81"/>
      <c r="Y81"/>
      <c r="Z81"/>
      <c r="AA81"/>
      <c r="AB81"/>
      <c r="AC81"/>
      <c r="AD81"/>
      <c r="AE81"/>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row>
    <row r="82" spans="1:256" ht="15.75" customHeight="1">
      <c r="A82" s="12" t="s">
        <v>8</v>
      </c>
      <c r="B82" s="18"/>
      <c r="C82" s="18"/>
      <c r="D82" s="18"/>
      <c r="E82" s="18"/>
      <c r="F82" s="18"/>
      <c r="G82" s="18"/>
      <c r="H82" s="18"/>
      <c r="I82" s="18"/>
      <c r="J82" s="18"/>
      <c r="K82" s="18"/>
      <c r="L82" s="18"/>
      <c r="M82" s="18"/>
      <c r="N82" s="14"/>
      <c r="O82" s="15">
        <f t="shared" si="17"/>
        <v>0</v>
      </c>
      <c r="P82" s="11"/>
      <c r="Q82"/>
      <c r="R82"/>
      <c r="S82"/>
      <c r="T82"/>
      <c r="U82"/>
      <c r="V82"/>
      <c r="W82"/>
      <c r="X82"/>
      <c r="Y82"/>
      <c r="Z82"/>
      <c r="AA82"/>
      <c r="AB82"/>
      <c r="AC82"/>
      <c r="AD82"/>
      <c r="AE82"/>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row>
    <row r="83" spans="1:256" ht="15.75" customHeight="1">
      <c r="A83" s="12" t="s">
        <v>9</v>
      </c>
      <c r="B83" s="18"/>
      <c r="C83" s="18"/>
      <c r="D83" s="18"/>
      <c r="E83" s="18"/>
      <c r="F83" s="18"/>
      <c r="G83" s="18"/>
      <c r="H83" s="18"/>
      <c r="I83" s="18"/>
      <c r="J83" s="18"/>
      <c r="K83" s="18"/>
      <c r="L83" s="18"/>
      <c r="M83" s="18"/>
      <c r="N83" s="14"/>
      <c r="O83" s="15">
        <f t="shared" si="17"/>
        <v>0</v>
      </c>
      <c r="P83" s="11"/>
      <c r="Q83"/>
      <c r="R83"/>
      <c r="S83"/>
      <c r="T83"/>
      <c r="U83"/>
      <c r="V83"/>
      <c r="W83"/>
      <c r="X83"/>
      <c r="Y83"/>
      <c r="Z83"/>
      <c r="AA83"/>
      <c r="AB83"/>
      <c r="AC83"/>
      <c r="AD83"/>
      <c r="AE83"/>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row>
    <row r="84" spans="1:256" ht="15.75" customHeight="1">
      <c r="A84" s="12" t="s">
        <v>10</v>
      </c>
      <c r="B84" s="18"/>
      <c r="C84" s="18"/>
      <c r="D84" s="18"/>
      <c r="E84" s="18"/>
      <c r="F84" s="18"/>
      <c r="G84" s="18"/>
      <c r="H84" s="18"/>
      <c r="I84" s="18"/>
      <c r="J84" s="18"/>
      <c r="K84" s="18"/>
      <c r="L84" s="18"/>
      <c r="M84" s="18"/>
      <c r="N84" s="14"/>
      <c r="O84" s="15">
        <f t="shared" si="17"/>
        <v>0</v>
      </c>
      <c r="P84" s="11"/>
      <c r="Q84"/>
      <c r="R84"/>
      <c r="S84"/>
      <c r="T84"/>
      <c r="U84"/>
      <c r="V84"/>
      <c r="W84"/>
      <c r="X84"/>
      <c r="Y84"/>
      <c r="Z84"/>
      <c r="AA84"/>
      <c r="AB84"/>
      <c r="AC84"/>
      <c r="AD84"/>
      <c r="AE84"/>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row>
    <row r="85" spans="1:256" ht="15.75" customHeight="1">
      <c r="A85" s="12" t="s">
        <v>11</v>
      </c>
      <c r="B85" s="18"/>
      <c r="C85" s="18"/>
      <c r="D85" s="18"/>
      <c r="E85" s="18"/>
      <c r="F85" s="18"/>
      <c r="G85" s="18"/>
      <c r="H85" s="18"/>
      <c r="I85" s="18"/>
      <c r="J85" s="18"/>
      <c r="K85" s="18"/>
      <c r="L85" s="18"/>
      <c r="M85" s="18"/>
      <c r="N85" s="14"/>
      <c r="O85" s="15">
        <f t="shared" si="17"/>
        <v>0</v>
      </c>
      <c r="P85" s="11"/>
      <c r="Q85"/>
      <c r="R85"/>
      <c r="S85"/>
      <c r="T85"/>
      <c r="U85"/>
      <c r="V85"/>
      <c r="W85"/>
      <c r="X85"/>
      <c r="Y85"/>
      <c r="Z85"/>
      <c r="AA85"/>
      <c r="AB85"/>
      <c r="AC85"/>
      <c r="AD85"/>
      <c r="AE85"/>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row>
    <row r="86" spans="1:256" ht="15.75" customHeight="1">
      <c r="A86" s="12" t="s">
        <v>12</v>
      </c>
      <c r="B86" s="18"/>
      <c r="C86" s="18"/>
      <c r="D86" s="18"/>
      <c r="E86" s="18"/>
      <c r="F86" s="18"/>
      <c r="G86" s="18"/>
      <c r="H86" s="18"/>
      <c r="I86" s="18"/>
      <c r="J86" s="18"/>
      <c r="K86" s="18"/>
      <c r="L86" s="18"/>
      <c r="M86" s="18"/>
      <c r="N86" s="14"/>
      <c r="O86" s="15">
        <f t="shared" si="17"/>
        <v>0</v>
      </c>
      <c r="P86" s="11"/>
      <c r="Q86"/>
      <c r="R86"/>
      <c r="S86"/>
      <c r="T86"/>
      <c r="U86"/>
      <c r="V86"/>
      <c r="W86"/>
      <c r="X86"/>
      <c r="Y86"/>
      <c r="Z86"/>
      <c r="AA86"/>
      <c r="AB86"/>
      <c r="AC86"/>
      <c r="AD86"/>
      <c r="AE8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row>
    <row r="87" spans="1:256" ht="15.75" customHeight="1">
      <c r="A87" s="12" t="s">
        <v>13</v>
      </c>
      <c r="B87" s="18"/>
      <c r="C87" s="18"/>
      <c r="D87" s="18"/>
      <c r="E87" s="18"/>
      <c r="F87" s="18"/>
      <c r="G87" s="18"/>
      <c r="H87" s="18"/>
      <c r="I87" s="18"/>
      <c r="J87" s="18"/>
      <c r="K87" s="18"/>
      <c r="L87" s="18"/>
      <c r="M87" s="18"/>
      <c r="N87" s="14"/>
      <c r="O87" s="15">
        <f t="shared" si="17"/>
        <v>0</v>
      </c>
      <c r="P87" s="11"/>
      <c r="Q87"/>
      <c r="R87"/>
      <c r="S87"/>
      <c r="T87"/>
      <c r="U87"/>
      <c r="V87"/>
      <c r="W87"/>
      <c r="X87"/>
      <c r="Y87"/>
      <c r="Z87"/>
      <c r="AA87"/>
      <c r="AB87"/>
      <c r="AC87"/>
      <c r="AD87"/>
      <c r="AE87"/>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row>
    <row r="88" spans="1:256" ht="15.75" customHeight="1">
      <c r="A88" s="12" t="s">
        <v>14</v>
      </c>
      <c r="B88" s="18"/>
      <c r="C88" s="18"/>
      <c r="D88" s="18"/>
      <c r="E88" s="18"/>
      <c r="F88" s="18"/>
      <c r="G88" s="18"/>
      <c r="H88" s="18"/>
      <c r="I88" s="18"/>
      <c r="J88" s="18"/>
      <c r="K88" s="18"/>
      <c r="L88" s="18"/>
      <c r="M88" s="18"/>
      <c r="N88" s="14"/>
      <c r="O88" s="15">
        <f t="shared" si="17"/>
        <v>0</v>
      </c>
      <c r="P88" s="11"/>
      <c r="Q88"/>
      <c r="R88"/>
      <c r="S88"/>
      <c r="T88"/>
      <c r="U88"/>
      <c r="V88"/>
      <c r="W88"/>
      <c r="X88"/>
      <c r="Y88"/>
      <c r="Z88"/>
      <c r="AA88"/>
      <c r="AB88"/>
      <c r="AC88"/>
      <c r="AD88"/>
      <c r="AE88"/>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c r="IV88" s="6"/>
    </row>
    <row r="89" spans="1:256" ht="15.75" customHeight="1">
      <c r="A89" s="12" t="s">
        <v>15</v>
      </c>
      <c r="B89" s="18"/>
      <c r="C89" s="18"/>
      <c r="D89" s="18"/>
      <c r="E89" s="18"/>
      <c r="F89" s="18"/>
      <c r="G89" s="18"/>
      <c r="H89" s="18"/>
      <c r="I89" s="18"/>
      <c r="J89" s="18"/>
      <c r="K89" s="18"/>
      <c r="L89" s="18"/>
      <c r="M89" s="18"/>
      <c r="N89" s="14"/>
      <c r="O89" s="15">
        <f t="shared" si="17"/>
        <v>0</v>
      </c>
      <c r="P89" s="11"/>
      <c r="Q89"/>
      <c r="R89"/>
      <c r="S89"/>
      <c r="T89"/>
      <c r="U89"/>
      <c r="V89"/>
      <c r="W89"/>
      <c r="X89"/>
      <c r="Y89"/>
      <c r="Z89"/>
      <c r="AA89"/>
      <c r="AB89"/>
      <c r="AC89"/>
      <c r="AD89"/>
      <c r="AE89"/>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c r="IT89" s="6"/>
      <c r="IU89" s="6"/>
      <c r="IV89" s="6"/>
    </row>
    <row r="90" spans="1:256" ht="15.75" customHeight="1">
      <c r="A90" s="19" t="s">
        <v>16</v>
      </c>
      <c r="B90" s="393">
        <f aca="true" t="shared" si="18" ref="B90:M90">SUM(B81:B89)</f>
        <v>0</v>
      </c>
      <c r="C90" s="393">
        <f t="shared" si="18"/>
        <v>0</v>
      </c>
      <c r="D90" s="393">
        <f t="shared" si="18"/>
        <v>0</v>
      </c>
      <c r="E90" s="393">
        <f t="shared" si="18"/>
        <v>0</v>
      </c>
      <c r="F90" s="393">
        <f t="shared" si="18"/>
        <v>0</v>
      </c>
      <c r="G90" s="393">
        <f t="shared" si="18"/>
        <v>0</v>
      </c>
      <c r="H90" s="393">
        <f t="shared" si="18"/>
        <v>0</v>
      </c>
      <c r="I90" s="393">
        <f t="shared" si="18"/>
        <v>0</v>
      </c>
      <c r="J90" s="393">
        <f t="shared" si="18"/>
        <v>0</v>
      </c>
      <c r="K90" s="393">
        <f t="shared" si="18"/>
        <v>0</v>
      </c>
      <c r="L90" s="393">
        <f t="shared" si="18"/>
        <v>0</v>
      </c>
      <c r="M90" s="393">
        <f t="shared" si="18"/>
        <v>0</v>
      </c>
      <c r="N90" s="14"/>
      <c r="O90" s="34">
        <f>IF((SUM(O81:O89))=(SUM(B90:M90)),SUM(O81:O89),#VALUE!)</f>
        <v>0</v>
      </c>
      <c r="P90" s="11"/>
      <c r="Q90"/>
      <c r="R90"/>
      <c r="S90"/>
      <c r="T90"/>
      <c r="U90"/>
      <c r="V90"/>
      <c r="W90"/>
      <c r="X90"/>
      <c r="Y90"/>
      <c r="Z90"/>
      <c r="AA90"/>
      <c r="AB90"/>
      <c r="AC90"/>
      <c r="AD90"/>
      <c r="AE90"/>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row>
    <row r="91" spans="1:256" ht="15.75" customHeight="1">
      <c r="A91" s="22"/>
      <c r="B91" s="22"/>
      <c r="C91" s="22"/>
      <c r="D91" s="22"/>
      <c r="E91" s="22"/>
      <c r="F91" s="22"/>
      <c r="G91" s="22"/>
      <c r="H91" s="22"/>
      <c r="I91" s="22"/>
      <c r="J91" s="22"/>
      <c r="K91" s="22"/>
      <c r="L91" s="22"/>
      <c r="M91" s="22"/>
      <c r="N91" s="2"/>
      <c r="O91" s="22"/>
      <c r="P91" s="6"/>
      <c r="Q91"/>
      <c r="R91"/>
      <c r="S91"/>
      <c r="T91"/>
      <c r="U91"/>
      <c r="V91"/>
      <c r="W91"/>
      <c r="X91"/>
      <c r="Y91"/>
      <c r="Z91"/>
      <c r="AA91"/>
      <c r="AB91"/>
      <c r="AC91"/>
      <c r="AD91"/>
      <c r="AE91"/>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c r="IV91" s="6"/>
    </row>
    <row r="92" spans="1:256" ht="15.75" customHeight="1">
      <c r="A92" s="23" t="s">
        <v>17</v>
      </c>
      <c r="B92" s="2"/>
      <c r="C92" s="2"/>
      <c r="D92" s="2"/>
      <c r="E92" s="2"/>
      <c r="F92" s="2"/>
      <c r="G92" s="2"/>
      <c r="H92" s="2"/>
      <c r="I92" s="2"/>
      <c r="J92" s="2"/>
      <c r="K92" s="2"/>
      <c r="L92" s="2"/>
      <c r="M92" s="2"/>
      <c r="N92" s="2"/>
      <c r="O92" s="2"/>
      <c r="P92" s="6"/>
      <c r="Q92"/>
      <c r="R92"/>
      <c r="S92"/>
      <c r="T92"/>
      <c r="U92"/>
      <c r="V92"/>
      <c r="W92"/>
      <c r="X92"/>
      <c r="Y92"/>
      <c r="Z92"/>
      <c r="AA92"/>
      <c r="AB92"/>
      <c r="AC92"/>
      <c r="AD92"/>
      <c r="AE92"/>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row>
    <row r="93" spans="1:256" ht="15.75" customHeight="1">
      <c r="A93" s="12" t="s">
        <v>18</v>
      </c>
      <c r="B93" s="18"/>
      <c r="C93" s="18"/>
      <c r="D93" s="18"/>
      <c r="E93" s="18"/>
      <c r="F93" s="18"/>
      <c r="G93" s="18"/>
      <c r="H93" s="18"/>
      <c r="I93" s="18"/>
      <c r="J93" s="18"/>
      <c r="K93" s="18"/>
      <c r="L93" s="18"/>
      <c r="M93" s="18"/>
      <c r="N93" s="14"/>
      <c r="O93" s="15">
        <f aca="true" t="shared" si="19" ref="O93:O100">SUM(B93:M93)</f>
        <v>0</v>
      </c>
      <c r="P93" s="11"/>
      <c r="Q93"/>
      <c r="R93"/>
      <c r="S93"/>
      <c r="T93"/>
      <c r="U93"/>
      <c r="V93"/>
      <c r="W93"/>
      <c r="X93"/>
      <c r="Y93"/>
      <c r="Z93"/>
      <c r="AA93"/>
      <c r="AB93"/>
      <c r="AC93"/>
      <c r="AD93"/>
      <c r="AE93"/>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row>
    <row r="94" spans="1:256" ht="15.75" customHeight="1">
      <c r="A94" s="12" t="s">
        <v>19</v>
      </c>
      <c r="B94" s="18"/>
      <c r="C94" s="18"/>
      <c r="D94" s="18"/>
      <c r="E94" s="18"/>
      <c r="F94" s="18"/>
      <c r="G94" s="18"/>
      <c r="H94" s="18"/>
      <c r="I94" s="18"/>
      <c r="J94" s="18"/>
      <c r="K94" s="18"/>
      <c r="L94" s="18"/>
      <c r="M94" s="18"/>
      <c r="N94" s="14"/>
      <c r="O94" s="15">
        <f t="shared" si="19"/>
        <v>0</v>
      </c>
      <c r="P94" s="11"/>
      <c r="Q94"/>
      <c r="R94"/>
      <c r="S94"/>
      <c r="T94"/>
      <c r="U94"/>
      <c r="V94"/>
      <c r="W94"/>
      <c r="X94"/>
      <c r="Y94"/>
      <c r="Z94"/>
      <c r="AA94"/>
      <c r="AB94"/>
      <c r="AC94"/>
      <c r="AD94"/>
      <c r="AE94"/>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row>
    <row r="95" spans="1:256" ht="15.75" customHeight="1">
      <c r="A95" s="12" t="s">
        <v>20</v>
      </c>
      <c r="B95" s="18"/>
      <c r="C95" s="18"/>
      <c r="D95" s="18"/>
      <c r="E95" s="18"/>
      <c r="F95" s="18"/>
      <c r="G95" s="18"/>
      <c r="H95" s="18"/>
      <c r="I95" s="18"/>
      <c r="J95" s="18"/>
      <c r="K95" s="18"/>
      <c r="L95" s="18"/>
      <c r="M95" s="18"/>
      <c r="N95" s="14"/>
      <c r="O95" s="15">
        <f t="shared" si="19"/>
        <v>0</v>
      </c>
      <c r="P95" s="11"/>
      <c r="Q95"/>
      <c r="R95"/>
      <c r="S95"/>
      <c r="T95"/>
      <c r="U95"/>
      <c r="V95"/>
      <c r="W95"/>
      <c r="X95"/>
      <c r="Y95"/>
      <c r="Z95"/>
      <c r="AA95"/>
      <c r="AB95"/>
      <c r="AC95"/>
      <c r="AD95"/>
      <c r="AE95"/>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row>
    <row r="96" spans="1:256" ht="15.75" customHeight="1">
      <c r="A96" s="12" t="s">
        <v>21</v>
      </c>
      <c r="B96" s="18"/>
      <c r="C96" s="18"/>
      <c r="D96" s="18"/>
      <c r="E96" s="18"/>
      <c r="F96" s="18"/>
      <c r="G96" s="18"/>
      <c r="H96" s="18"/>
      <c r="I96" s="18"/>
      <c r="J96" s="18"/>
      <c r="K96" s="18"/>
      <c r="L96" s="18"/>
      <c r="M96" s="18"/>
      <c r="N96" s="14"/>
      <c r="O96" s="15">
        <f t="shared" si="19"/>
        <v>0</v>
      </c>
      <c r="P96" s="11"/>
      <c r="Q96"/>
      <c r="R96"/>
      <c r="S96"/>
      <c r="T96"/>
      <c r="U96"/>
      <c r="V96"/>
      <c r="W96"/>
      <c r="X96"/>
      <c r="Y96"/>
      <c r="Z96"/>
      <c r="AA96"/>
      <c r="AB96"/>
      <c r="AC96"/>
      <c r="AD96"/>
      <c r="AE9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row>
    <row r="97" spans="1:256" ht="15.75" customHeight="1">
      <c r="A97" s="12" t="s">
        <v>22</v>
      </c>
      <c r="B97" s="18"/>
      <c r="C97" s="18"/>
      <c r="D97" s="18"/>
      <c r="E97" s="18"/>
      <c r="F97" s="18"/>
      <c r="G97" s="18"/>
      <c r="H97" s="18"/>
      <c r="I97" s="18"/>
      <c r="J97" s="18"/>
      <c r="K97" s="18"/>
      <c r="L97" s="18"/>
      <c r="M97" s="18"/>
      <c r="N97" s="14"/>
      <c r="O97" s="15">
        <f t="shared" si="19"/>
        <v>0</v>
      </c>
      <c r="P97" s="11"/>
      <c r="Q97"/>
      <c r="R97"/>
      <c r="S97"/>
      <c r="T97"/>
      <c r="U97"/>
      <c r="V97"/>
      <c r="W97"/>
      <c r="X97"/>
      <c r="Y97"/>
      <c r="Z97"/>
      <c r="AA97"/>
      <c r="AB97"/>
      <c r="AC97"/>
      <c r="AD97"/>
      <c r="AE97"/>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row>
    <row r="98" spans="1:256" ht="15.75" customHeight="1">
      <c r="A98" s="12" t="s">
        <v>46</v>
      </c>
      <c r="B98" s="18"/>
      <c r="C98" s="18"/>
      <c r="D98" s="18"/>
      <c r="E98" s="18"/>
      <c r="F98" s="18"/>
      <c r="G98" s="18"/>
      <c r="H98" s="18"/>
      <c r="I98" s="18"/>
      <c r="J98" s="18"/>
      <c r="K98" s="18"/>
      <c r="L98" s="18"/>
      <c r="M98" s="18"/>
      <c r="N98" s="14"/>
      <c r="O98" s="15">
        <f t="shared" si="19"/>
        <v>0</v>
      </c>
      <c r="P98" s="11"/>
      <c r="Q98"/>
      <c r="R98"/>
      <c r="S98"/>
      <c r="T98"/>
      <c r="U98"/>
      <c r="V98"/>
      <c r="W98"/>
      <c r="X98"/>
      <c r="Y98"/>
      <c r="Z98"/>
      <c r="AA98"/>
      <c r="AB98"/>
      <c r="AC98"/>
      <c r="AD98"/>
      <c r="AE98"/>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row>
    <row r="99" spans="1:256" ht="15.75" customHeight="1">
      <c r="A99" s="12" t="s">
        <v>24</v>
      </c>
      <c r="B99" s="18"/>
      <c r="C99" s="18"/>
      <c r="D99" s="18"/>
      <c r="E99" s="18"/>
      <c r="F99" s="18"/>
      <c r="G99" s="18"/>
      <c r="H99" s="18"/>
      <c r="I99" s="18"/>
      <c r="J99" s="18"/>
      <c r="K99" s="18"/>
      <c r="L99" s="18"/>
      <c r="M99" s="18"/>
      <c r="N99" s="14"/>
      <c r="O99" s="15">
        <f t="shared" si="19"/>
        <v>0</v>
      </c>
      <c r="P99" s="11"/>
      <c r="Q99"/>
      <c r="R99"/>
      <c r="S99"/>
      <c r="T99"/>
      <c r="U99"/>
      <c r="V99"/>
      <c r="W99"/>
      <c r="X99"/>
      <c r="Y99"/>
      <c r="Z99"/>
      <c r="AA99"/>
      <c r="AB99"/>
      <c r="AC99"/>
      <c r="AD99"/>
      <c r="AE99"/>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row>
    <row r="100" spans="1:256" ht="15.75" customHeight="1">
      <c r="A100" s="12" t="s">
        <v>25</v>
      </c>
      <c r="B100" s="18"/>
      <c r="C100" s="18"/>
      <c r="D100" s="18"/>
      <c r="E100" s="18"/>
      <c r="F100" s="18"/>
      <c r="G100" s="18"/>
      <c r="H100" s="18"/>
      <c r="I100" s="18"/>
      <c r="J100" s="18"/>
      <c r="K100" s="18"/>
      <c r="L100" s="18"/>
      <c r="M100" s="18"/>
      <c r="N100" s="14"/>
      <c r="O100" s="15">
        <f t="shared" si="19"/>
        <v>0</v>
      </c>
      <c r="P100" s="11"/>
      <c r="Q100"/>
      <c r="R100"/>
      <c r="S100"/>
      <c r="T100"/>
      <c r="U100"/>
      <c r="V100"/>
      <c r="W100"/>
      <c r="X100"/>
      <c r="Y100"/>
      <c r="Z100"/>
      <c r="AA100"/>
      <c r="AB100"/>
      <c r="AC100"/>
      <c r="AD100"/>
      <c r="AE100"/>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row>
    <row r="101" spans="1:256" ht="15.75" customHeight="1">
      <c r="A101" s="19" t="s">
        <v>26</v>
      </c>
      <c r="B101" s="393">
        <f aca="true" t="shared" si="20" ref="B101:M101">SUM(B93:B100)</f>
        <v>0</v>
      </c>
      <c r="C101" s="393">
        <f t="shared" si="20"/>
        <v>0</v>
      </c>
      <c r="D101" s="393">
        <f t="shared" si="20"/>
        <v>0</v>
      </c>
      <c r="E101" s="393">
        <f t="shared" si="20"/>
        <v>0</v>
      </c>
      <c r="F101" s="393">
        <f t="shared" si="20"/>
        <v>0</v>
      </c>
      <c r="G101" s="393">
        <f t="shared" si="20"/>
        <v>0</v>
      </c>
      <c r="H101" s="393">
        <f t="shared" si="20"/>
        <v>0</v>
      </c>
      <c r="I101" s="393">
        <f t="shared" si="20"/>
        <v>0</v>
      </c>
      <c r="J101" s="393">
        <f t="shared" si="20"/>
        <v>0</v>
      </c>
      <c r="K101" s="393">
        <f t="shared" si="20"/>
        <v>0</v>
      </c>
      <c r="L101" s="393">
        <f t="shared" si="20"/>
        <v>0</v>
      </c>
      <c r="M101" s="393">
        <f t="shared" si="20"/>
        <v>0</v>
      </c>
      <c r="N101" s="14"/>
      <c r="O101" s="34">
        <f>IF((SUM(O93:O100))=(SUM(B101:M101)),SUM(B101:M101),#VALUE!)</f>
        <v>0</v>
      </c>
      <c r="P101" s="11"/>
      <c r="Q101"/>
      <c r="R101"/>
      <c r="S101"/>
      <c r="T101"/>
      <c r="U101"/>
      <c r="V101"/>
      <c r="W101"/>
      <c r="X101"/>
      <c r="Y101"/>
      <c r="Z101"/>
      <c r="AA101"/>
      <c r="AB101"/>
      <c r="AC101"/>
      <c r="AD101"/>
      <c r="AE101"/>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row>
    <row r="102" spans="1:256" ht="15.75" customHeight="1">
      <c r="A102" s="22"/>
      <c r="B102" s="22"/>
      <c r="C102" s="22"/>
      <c r="D102" s="22"/>
      <c r="E102" s="22"/>
      <c r="F102" s="22"/>
      <c r="G102" s="22"/>
      <c r="H102" s="22"/>
      <c r="I102" s="22"/>
      <c r="J102" s="22"/>
      <c r="K102" s="22"/>
      <c r="L102" s="22"/>
      <c r="M102" s="22"/>
      <c r="N102" s="2"/>
      <c r="O102" s="22"/>
      <c r="P102" s="6"/>
      <c r="Q102"/>
      <c r="R102"/>
      <c r="S102"/>
      <c r="T102"/>
      <c r="U102"/>
      <c r="V102"/>
      <c r="W102"/>
      <c r="X102"/>
      <c r="Y102"/>
      <c r="Z102"/>
      <c r="AA102"/>
      <c r="AB102"/>
      <c r="AC102"/>
      <c r="AD102"/>
      <c r="AE102"/>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row>
    <row r="103" spans="1:256" ht="15.75" customHeight="1">
      <c r="A103" s="23" t="s">
        <v>27</v>
      </c>
      <c r="B103" s="2"/>
      <c r="C103" s="2"/>
      <c r="D103" s="2"/>
      <c r="E103" s="2"/>
      <c r="F103" s="2"/>
      <c r="G103" s="2"/>
      <c r="H103" s="2"/>
      <c r="I103" s="2"/>
      <c r="J103" s="2"/>
      <c r="K103" s="2"/>
      <c r="L103" s="2"/>
      <c r="M103" s="2"/>
      <c r="N103" s="2"/>
      <c r="O103" s="2"/>
      <c r="P103" s="6"/>
      <c r="Q103"/>
      <c r="R103"/>
      <c r="S103"/>
      <c r="T103"/>
      <c r="U103"/>
      <c r="V103"/>
      <c r="W103"/>
      <c r="X103"/>
      <c r="Y103"/>
      <c r="Z103"/>
      <c r="AA103"/>
      <c r="AB103"/>
      <c r="AC103"/>
      <c r="AD103"/>
      <c r="AE103"/>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row>
    <row r="104" spans="1:256" ht="15.75" customHeight="1">
      <c r="A104" s="12" t="s">
        <v>28</v>
      </c>
      <c r="B104" s="18"/>
      <c r="C104" s="18"/>
      <c r="D104" s="18"/>
      <c r="E104" s="18"/>
      <c r="F104" s="18"/>
      <c r="G104" s="18"/>
      <c r="H104" s="18"/>
      <c r="I104" s="18"/>
      <c r="J104" s="18"/>
      <c r="K104" s="18"/>
      <c r="L104" s="18"/>
      <c r="M104" s="18"/>
      <c r="N104" s="14"/>
      <c r="O104" s="15">
        <f aca="true" t="shared" si="21" ref="O104:O109">SUM(B104:M104)</f>
        <v>0</v>
      </c>
      <c r="P104" s="11"/>
      <c r="Q104"/>
      <c r="R104"/>
      <c r="S104"/>
      <c r="T104"/>
      <c r="U104"/>
      <c r="V104"/>
      <c r="W104"/>
      <c r="X104"/>
      <c r="Y104"/>
      <c r="Z104"/>
      <c r="AA104"/>
      <c r="AB104"/>
      <c r="AC104"/>
      <c r="AD104"/>
      <c r="AE104"/>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row>
    <row r="105" spans="1:256" ht="15.75" customHeight="1">
      <c r="A105" s="12" t="s">
        <v>29</v>
      </c>
      <c r="B105" s="18"/>
      <c r="C105" s="18"/>
      <c r="D105" s="18"/>
      <c r="E105" s="18"/>
      <c r="F105" s="18"/>
      <c r="G105" s="18"/>
      <c r="H105" s="18"/>
      <c r="I105" s="18"/>
      <c r="J105" s="18"/>
      <c r="K105" s="18"/>
      <c r="L105" s="18"/>
      <c r="M105" s="18"/>
      <c r="N105" s="14"/>
      <c r="O105" s="15">
        <f t="shared" si="21"/>
        <v>0</v>
      </c>
      <c r="P105" s="11"/>
      <c r="Q105"/>
      <c r="R105"/>
      <c r="S105"/>
      <c r="T105"/>
      <c r="U105"/>
      <c r="V105"/>
      <c r="W105"/>
      <c r="X105"/>
      <c r="Y105"/>
      <c r="Z105"/>
      <c r="AA105"/>
      <c r="AB105"/>
      <c r="AC105"/>
      <c r="AD105"/>
      <c r="AE105"/>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row>
    <row r="106" spans="1:256" ht="15.75" customHeight="1">
      <c r="A106" s="12" t="s">
        <v>30</v>
      </c>
      <c r="B106" s="18"/>
      <c r="C106" s="18"/>
      <c r="D106" s="18"/>
      <c r="E106" s="18"/>
      <c r="F106" s="18"/>
      <c r="G106" s="18"/>
      <c r="H106" s="18"/>
      <c r="I106" s="18"/>
      <c r="J106" s="18"/>
      <c r="K106" s="18"/>
      <c r="L106" s="18"/>
      <c r="M106" s="18"/>
      <c r="N106" s="14"/>
      <c r="O106" s="15">
        <f t="shared" si="21"/>
        <v>0</v>
      </c>
      <c r="P106" s="11"/>
      <c r="Q106"/>
      <c r="R106"/>
      <c r="S106"/>
      <c r="T106"/>
      <c r="U106"/>
      <c r="V106"/>
      <c r="W106"/>
      <c r="X106"/>
      <c r="Y106"/>
      <c r="Z106"/>
      <c r="AA106"/>
      <c r="AB106"/>
      <c r="AC106"/>
      <c r="AD106"/>
      <c r="AE10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row>
    <row r="107" spans="1:256" ht="15.75" customHeight="1">
      <c r="A107" s="12" t="s">
        <v>31</v>
      </c>
      <c r="B107" s="18"/>
      <c r="C107" s="18"/>
      <c r="D107" s="18"/>
      <c r="E107" s="18"/>
      <c r="F107" s="18"/>
      <c r="G107" s="18"/>
      <c r="H107" s="18"/>
      <c r="I107" s="18"/>
      <c r="J107" s="18"/>
      <c r="K107" s="18"/>
      <c r="L107" s="18"/>
      <c r="M107" s="18"/>
      <c r="N107" s="14"/>
      <c r="O107" s="15">
        <f t="shared" si="21"/>
        <v>0</v>
      </c>
      <c r="P107" s="11"/>
      <c r="Q107"/>
      <c r="R107"/>
      <c r="S107"/>
      <c r="T107"/>
      <c r="U107"/>
      <c r="V107"/>
      <c r="W107"/>
      <c r="X107"/>
      <c r="Y107"/>
      <c r="Z107"/>
      <c r="AA107"/>
      <c r="AB107"/>
      <c r="AC107"/>
      <c r="AD107"/>
      <c r="AE107"/>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row>
    <row r="108" spans="1:256" ht="15.75" customHeight="1">
      <c r="A108" s="12" t="s">
        <v>32</v>
      </c>
      <c r="B108" s="18"/>
      <c r="C108" s="18"/>
      <c r="D108" s="18"/>
      <c r="E108" s="18"/>
      <c r="F108" s="18"/>
      <c r="G108" s="18"/>
      <c r="H108" s="18"/>
      <c r="I108" s="18"/>
      <c r="J108" s="18"/>
      <c r="K108" s="18"/>
      <c r="L108" s="18"/>
      <c r="M108" s="18"/>
      <c r="N108" s="14"/>
      <c r="O108" s="15">
        <f t="shared" si="21"/>
        <v>0</v>
      </c>
      <c r="P108" s="11"/>
      <c r="Q108"/>
      <c r="R108"/>
      <c r="S108"/>
      <c r="T108"/>
      <c r="U108"/>
      <c r="V108"/>
      <c r="W108"/>
      <c r="X108"/>
      <c r="Y108"/>
      <c r="Z108"/>
      <c r="AA108"/>
      <c r="AB108"/>
      <c r="AC108"/>
      <c r="AD108"/>
      <c r="AE108"/>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row>
    <row r="109" spans="1:256" ht="15.75" customHeight="1">
      <c r="A109" s="12" t="s">
        <v>15</v>
      </c>
      <c r="B109" s="18"/>
      <c r="C109" s="18"/>
      <c r="D109" s="18"/>
      <c r="E109" s="18"/>
      <c r="F109" s="18"/>
      <c r="G109" s="18"/>
      <c r="H109" s="18"/>
      <c r="I109" s="18"/>
      <c r="J109" s="18"/>
      <c r="K109" s="18"/>
      <c r="L109" s="18"/>
      <c r="M109" s="18"/>
      <c r="N109" s="14"/>
      <c r="O109" s="15">
        <f t="shared" si="21"/>
        <v>0</v>
      </c>
      <c r="P109" s="11"/>
      <c r="Q109"/>
      <c r="R109"/>
      <c r="S109"/>
      <c r="T109"/>
      <c r="U109"/>
      <c r="V109"/>
      <c r="W109"/>
      <c r="X109"/>
      <c r="Y109"/>
      <c r="Z109"/>
      <c r="AA109"/>
      <c r="AB109"/>
      <c r="AC109"/>
      <c r="AD109"/>
      <c r="AE109"/>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row>
    <row r="110" spans="1:256" ht="15.75" customHeight="1">
      <c r="A110" s="19" t="s">
        <v>33</v>
      </c>
      <c r="B110" s="393">
        <f aca="true" t="shared" si="22" ref="B110:M110">SUM(B104:B109)</f>
        <v>0</v>
      </c>
      <c r="C110" s="393">
        <f t="shared" si="22"/>
        <v>0</v>
      </c>
      <c r="D110" s="393">
        <f t="shared" si="22"/>
        <v>0</v>
      </c>
      <c r="E110" s="393">
        <f t="shared" si="22"/>
        <v>0</v>
      </c>
      <c r="F110" s="393">
        <f t="shared" si="22"/>
        <v>0</v>
      </c>
      <c r="G110" s="393">
        <f t="shared" si="22"/>
        <v>0</v>
      </c>
      <c r="H110" s="393">
        <f t="shared" si="22"/>
        <v>0</v>
      </c>
      <c r="I110" s="393">
        <f t="shared" si="22"/>
        <v>0</v>
      </c>
      <c r="J110" s="393">
        <f t="shared" si="22"/>
        <v>0</v>
      </c>
      <c r="K110" s="393">
        <f t="shared" si="22"/>
        <v>0</v>
      </c>
      <c r="L110" s="393">
        <f t="shared" si="22"/>
        <v>0</v>
      </c>
      <c r="M110" s="393">
        <f t="shared" si="22"/>
        <v>0</v>
      </c>
      <c r="N110" s="14"/>
      <c r="O110" s="34">
        <f>IF((SUM(O104:O109))=(SUM(B110:M110)),SUM(O104:O109),#VALUE!)</f>
        <v>0</v>
      </c>
      <c r="P110" s="11"/>
      <c r="Q110"/>
      <c r="R110"/>
      <c r="S110"/>
      <c r="T110"/>
      <c r="U110"/>
      <c r="V110"/>
      <c r="W110"/>
      <c r="X110"/>
      <c r="Y110"/>
      <c r="Z110"/>
      <c r="AA110"/>
      <c r="AB110"/>
      <c r="AC110"/>
      <c r="AD110"/>
      <c r="AE110"/>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row>
    <row r="111" spans="1:256" ht="15.75" customHeight="1">
      <c r="A111" s="22"/>
      <c r="B111" s="22"/>
      <c r="C111" s="22"/>
      <c r="D111" s="22"/>
      <c r="E111" s="22"/>
      <c r="F111" s="22"/>
      <c r="G111" s="22"/>
      <c r="H111" s="22"/>
      <c r="I111" s="22"/>
      <c r="J111" s="22"/>
      <c r="K111" s="22"/>
      <c r="L111" s="22"/>
      <c r="M111" s="22"/>
      <c r="N111" s="2"/>
      <c r="O111" s="22"/>
      <c r="P111" s="6"/>
      <c r="Q111"/>
      <c r="R111"/>
      <c r="S111"/>
      <c r="T111"/>
      <c r="U111"/>
      <c r="V111"/>
      <c r="W111"/>
      <c r="X111"/>
      <c r="Y111"/>
      <c r="Z111"/>
      <c r="AA111"/>
      <c r="AB111"/>
      <c r="AC111"/>
      <c r="AD111"/>
      <c r="AE111"/>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row>
    <row r="112" spans="1:256" ht="15.75" customHeight="1">
      <c r="A112" s="26" t="s">
        <v>34</v>
      </c>
      <c r="B112" s="2"/>
      <c r="C112" s="2"/>
      <c r="D112" s="2"/>
      <c r="E112" s="2"/>
      <c r="F112" s="2"/>
      <c r="G112" s="2"/>
      <c r="H112" s="2"/>
      <c r="I112" s="2"/>
      <c r="J112" s="2"/>
      <c r="K112" s="2"/>
      <c r="L112" s="2"/>
      <c r="M112" s="2"/>
      <c r="N112" s="2"/>
      <c r="O112" s="2"/>
      <c r="P112" s="6"/>
      <c r="Q112"/>
      <c r="R112"/>
      <c r="S112"/>
      <c r="T112"/>
      <c r="U112"/>
      <c r="V112"/>
      <c r="W112"/>
      <c r="X112"/>
      <c r="Y112"/>
      <c r="Z112"/>
      <c r="AA112"/>
      <c r="AB112"/>
      <c r="AC112"/>
      <c r="AD112"/>
      <c r="AE112"/>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row>
    <row r="113" spans="1:256" ht="15.75" customHeight="1">
      <c r="A113" s="12" t="s">
        <v>35</v>
      </c>
      <c r="B113" s="18" t="s">
        <v>5</v>
      </c>
      <c r="C113" s="18"/>
      <c r="D113" s="18"/>
      <c r="E113" s="18"/>
      <c r="F113" s="18"/>
      <c r="G113" s="18"/>
      <c r="H113" s="18"/>
      <c r="I113" s="18"/>
      <c r="J113" s="18"/>
      <c r="K113" s="18"/>
      <c r="L113" s="18"/>
      <c r="M113" s="18"/>
      <c r="N113" s="14"/>
      <c r="O113" s="15">
        <f aca="true" t="shared" si="23" ref="O113:O120">SUM(B113:M113)</f>
        <v>0</v>
      </c>
      <c r="P113" s="11"/>
      <c r="Q113"/>
      <c r="R113"/>
      <c r="S113"/>
      <c r="T113"/>
      <c r="U113"/>
      <c r="V113"/>
      <c r="W113"/>
      <c r="X113"/>
      <c r="Y113"/>
      <c r="Z113"/>
      <c r="AA113"/>
      <c r="AB113"/>
      <c r="AC113"/>
      <c r="AD113"/>
      <c r="AE113"/>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row>
    <row r="114" spans="1:256" ht="15.75" customHeight="1">
      <c r="A114" s="12" t="s">
        <v>36</v>
      </c>
      <c r="B114" s="18"/>
      <c r="C114" s="18"/>
      <c r="D114" s="18"/>
      <c r="E114" s="18"/>
      <c r="F114" s="18"/>
      <c r="G114" s="18"/>
      <c r="H114" s="18"/>
      <c r="I114" s="18"/>
      <c r="J114" s="18"/>
      <c r="K114" s="18"/>
      <c r="L114" s="18"/>
      <c r="M114" s="18"/>
      <c r="N114" s="14"/>
      <c r="O114" s="15">
        <f t="shared" si="23"/>
        <v>0</v>
      </c>
      <c r="P114" s="11"/>
      <c r="Q114"/>
      <c r="R114"/>
      <c r="S114"/>
      <c r="T114"/>
      <c r="U114"/>
      <c r="V114"/>
      <c r="W114"/>
      <c r="X114"/>
      <c r="Y114"/>
      <c r="Z114"/>
      <c r="AA114"/>
      <c r="AB114"/>
      <c r="AC114"/>
      <c r="AD114"/>
      <c r="AE114"/>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row>
    <row r="115" spans="1:256" ht="15.75" customHeight="1">
      <c r="A115" s="12" t="s">
        <v>37</v>
      </c>
      <c r="B115" s="18"/>
      <c r="C115" s="18"/>
      <c r="D115" s="18"/>
      <c r="E115" s="18"/>
      <c r="F115" s="18"/>
      <c r="G115" s="18"/>
      <c r="H115" s="18"/>
      <c r="I115" s="18"/>
      <c r="J115" s="18"/>
      <c r="K115" s="18"/>
      <c r="L115" s="18"/>
      <c r="M115" s="18"/>
      <c r="N115" s="14"/>
      <c r="O115" s="15">
        <f t="shared" si="23"/>
        <v>0</v>
      </c>
      <c r="P115" s="11"/>
      <c r="Q115"/>
      <c r="R115"/>
      <c r="S115"/>
      <c r="T115"/>
      <c r="U115"/>
      <c r="V115"/>
      <c r="W115"/>
      <c r="X115"/>
      <c r="Y115"/>
      <c r="Z115"/>
      <c r="AA115"/>
      <c r="AB115"/>
      <c r="AC115"/>
      <c r="AD115"/>
      <c r="AE115"/>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row>
    <row r="116" spans="1:256" ht="15.75" customHeight="1">
      <c r="A116" s="12" t="s">
        <v>38</v>
      </c>
      <c r="B116" s="18"/>
      <c r="C116" s="18"/>
      <c r="D116" s="18"/>
      <c r="E116" s="18"/>
      <c r="F116" s="18"/>
      <c r="G116" s="18"/>
      <c r="H116" s="18"/>
      <c r="I116" s="18"/>
      <c r="J116" s="18"/>
      <c r="K116" s="18"/>
      <c r="L116" s="18"/>
      <c r="M116" s="18"/>
      <c r="N116" s="14"/>
      <c r="O116" s="15">
        <f t="shared" si="23"/>
        <v>0</v>
      </c>
      <c r="P116" s="11"/>
      <c r="Q116"/>
      <c r="R116"/>
      <c r="S116"/>
      <c r="T116"/>
      <c r="U116"/>
      <c r="V116"/>
      <c r="W116"/>
      <c r="X116"/>
      <c r="Y116"/>
      <c r="Z116"/>
      <c r="AA116"/>
      <c r="AB116"/>
      <c r="AC116"/>
      <c r="AD116"/>
      <c r="AE11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row>
    <row r="117" spans="1:256" ht="15.75" customHeight="1">
      <c r="A117" s="12" t="s">
        <v>39</v>
      </c>
      <c r="B117" s="18"/>
      <c r="C117" s="18"/>
      <c r="D117" s="18"/>
      <c r="E117" s="18"/>
      <c r="F117" s="18"/>
      <c r="G117" s="18"/>
      <c r="H117" s="18"/>
      <c r="I117" s="18"/>
      <c r="J117" s="18"/>
      <c r="K117" s="18"/>
      <c r="L117" s="18"/>
      <c r="M117" s="18"/>
      <c r="N117" s="14"/>
      <c r="O117" s="15">
        <f t="shared" si="23"/>
        <v>0</v>
      </c>
      <c r="P117" s="11"/>
      <c r="Q117"/>
      <c r="R117"/>
      <c r="S117"/>
      <c r="T117"/>
      <c r="U117"/>
      <c r="V117"/>
      <c r="W117"/>
      <c r="X117"/>
      <c r="Y117"/>
      <c r="Z117"/>
      <c r="AA117"/>
      <c r="AB117"/>
      <c r="AC117"/>
      <c r="AD117"/>
      <c r="AE117"/>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row>
    <row r="118" spans="1:256" ht="15.75" customHeight="1">
      <c r="A118" s="12" t="s">
        <v>40</v>
      </c>
      <c r="B118" s="18"/>
      <c r="C118" s="18"/>
      <c r="D118" s="18"/>
      <c r="E118" s="18"/>
      <c r="F118" s="18"/>
      <c r="G118" s="18"/>
      <c r="H118" s="18"/>
      <c r="I118" s="18"/>
      <c r="J118" s="18"/>
      <c r="K118" s="18"/>
      <c r="L118" s="18"/>
      <c r="M118" s="18"/>
      <c r="N118" s="14"/>
      <c r="O118" s="15">
        <f t="shared" si="23"/>
        <v>0</v>
      </c>
      <c r="P118" s="11"/>
      <c r="Q118"/>
      <c r="R118"/>
      <c r="S118"/>
      <c r="T118"/>
      <c r="U118"/>
      <c r="V118"/>
      <c r="W118"/>
      <c r="X118"/>
      <c r="Y118"/>
      <c r="Z118"/>
      <c r="AA118"/>
      <c r="AB118"/>
      <c r="AC118"/>
      <c r="AD118"/>
      <c r="AE118"/>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row>
    <row r="119" spans="1:256" ht="15.75" customHeight="1">
      <c r="A119" s="12" t="s">
        <v>41</v>
      </c>
      <c r="B119" s="18"/>
      <c r="C119" s="18"/>
      <c r="D119" s="18"/>
      <c r="E119" s="18"/>
      <c r="F119" s="18"/>
      <c r="G119" s="18"/>
      <c r="H119" s="18"/>
      <c r="I119" s="18"/>
      <c r="J119" s="18"/>
      <c r="K119" s="18"/>
      <c r="L119" s="18"/>
      <c r="M119" s="18"/>
      <c r="N119" s="14"/>
      <c r="O119" s="15">
        <f t="shared" si="23"/>
        <v>0</v>
      </c>
      <c r="P119" s="11"/>
      <c r="Q119"/>
      <c r="R119"/>
      <c r="S119"/>
      <c r="T119"/>
      <c r="U119"/>
      <c r="V119"/>
      <c r="W119"/>
      <c r="X119"/>
      <c r="Y119"/>
      <c r="Z119"/>
      <c r="AA119"/>
      <c r="AB119"/>
      <c r="AC119"/>
      <c r="AD119"/>
      <c r="AE119"/>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row>
    <row r="120" spans="1:256" ht="15.75" customHeight="1">
      <c r="A120" s="12" t="s">
        <v>15</v>
      </c>
      <c r="B120" s="18"/>
      <c r="C120" s="18"/>
      <c r="D120" s="18"/>
      <c r="E120" s="18"/>
      <c r="F120" s="18"/>
      <c r="G120" s="18"/>
      <c r="H120" s="18"/>
      <c r="I120" s="18"/>
      <c r="J120" s="18"/>
      <c r="K120" s="18"/>
      <c r="L120" s="18"/>
      <c r="M120" s="18"/>
      <c r="N120" s="14"/>
      <c r="O120" s="15">
        <f t="shared" si="23"/>
        <v>0</v>
      </c>
      <c r="P120" s="11"/>
      <c r="Q120"/>
      <c r="R120"/>
      <c r="S120"/>
      <c r="T120"/>
      <c r="U120"/>
      <c r="V120"/>
      <c r="W120"/>
      <c r="X120"/>
      <c r="Y120"/>
      <c r="Z120"/>
      <c r="AA120"/>
      <c r="AB120"/>
      <c r="AC120"/>
      <c r="AD120"/>
      <c r="AE120"/>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row>
    <row r="121" spans="1:256" ht="15.75" customHeight="1">
      <c r="A121" s="19" t="s">
        <v>26</v>
      </c>
      <c r="B121" s="393">
        <f aca="true" t="shared" si="24" ref="B121:M121">SUM(B113:B120)</f>
        <v>0</v>
      </c>
      <c r="C121" s="393">
        <f t="shared" si="24"/>
        <v>0</v>
      </c>
      <c r="D121" s="393">
        <f t="shared" si="24"/>
        <v>0</v>
      </c>
      <c r="E121" s="393">
        <f t="shared" si="24"/>
        <v>0</v>
      </c>
      <c r="F121" s="393">
        <f t="shared" si="24"/>
        <v>0</v>
      </c>
      <c r="G121" s="393">
        <f t="shared" si="24"/>
        <v>0</v>
      </c>
      <c r="H121" s="393">
        <f t="shared" si="24"/>
        <v>0</v>
      </c>
      <c r="I121" s="393">
        <f t="shared" si="24"/>
        <v>0</v>
      </c>
      <c r="J121" s="393">
        <f t="shared" si="24"/>
        <v>0</v>
      </c>
      <c r="K121" s="393">
        <f t="shared" si="24"/>
        <v>0</v>
      </c>
      <c r="L121" s="393">
        <f t="shared" si="24"/>
        <v>0</v>
      </c>
      <c r="M121" s="393">
        <f t="shared" si="24"/>
        <v>0</v>
      </c>
      <c r="N121" s="27"/>
      <c r="O121" s="34">
        <f>SUM(O113:O120)</f>
        <v>0</v>
      </c>
      <c r="P121" s="11"/>
      <c r="Q121"/>
      <c r="R121"/>
      <c r="S121"/>
      <c r="T121"/>
      <c r="U121"/>
      <c r="V121"/>
      <c r="W121"/>
      <c r="X121"/>
      <c r="Y121"/>
      <c r="Z121"/>
      <c r="AA121"/>
      <c r="AB121"/>
      <c r="AC121"/>
      <c r="AD121"/>
      <c r="AE121"/>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row>
    <row r="122" spans="1:256" ht="15.75" customHeight="1">
      <c r="A122" s="22"/>
      <c r="B122" s="22"/>
      <c r="C122" s="22"/>
      <c r="D122" s="22"/>
      <c r="E122" s="22"/>
      <c r="F122" s="22"/>
      <c r="G122" s="22"/>
      <c r="H122" s="22"/>
      <c r="I122" s="22"/>
      <c r="J122" s="22"/>
      <c r="K122" s="22"/>
      <c r="L122" s="22"/>
      <c r="M122" s="22"/>
      <c r="N122" s="2"/>
      <c r="O122" s="22"/>
      <c r="P122" s="6"/>
      <c r="Q122"/>
      <c r="R122"/>
      <c r="S122"/>
      <c r="T122"/>
      <c r="U122"/>
      <c r="V122"/>
      <c r="W122"/>
      <c r="X122"/>
      <c r="Y122"/>
      <c r="Z122"/>
      <c r="AA122"/>
      <c r="AB122"/>
      <c r="AC122"/>
      <c r="AD122"/>
      <c r="AE122"/>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row>
    <row r="123" spans="1:256" ht="15.75" customHeight="1">
      <c r="A123" s="28" t="s">
        <v>42</v>
      </c>
      <c r="B123" s="33">
        <f aca="true" t="shared" si="25" ref="B123:M123">SUM(B90+B101+B110+B121)</f>
        <v>0</v>
      </c>
      <c r="C123" s="33">
        <f t="shared" si="25"/>
        <v>0</v>
      </c>
      <c r="D123" s="33">
        <f t="shared" si="25"/>
        <v>0</v>
      </c>
      <c r="E123" s="33">
        <f t="shared" si="25"/>
        <v>0</v>
      </c>
      <c r="F123" s="33">
        <f t="shared" si="25"/>
        <v>0</v>
      </c>
      <c r="G123" s="33">
        <f t="shared" si="25"/>
        <v>0</v>
      </c>
      <c r="H123" s="33">
        <f t="shared" si="25"/>
        <v>0</v>
      </c>
      <c r="I123" s="33">
        <f t="shared" si="25"/>
        <v>0</v>
      </c>
      <c r="J123" s="33">
        <f t="shared" si="25"/>
        <v>0</v>
      </c>
      <c r="K123" s="33">
        <f t="shared" si="25"/>
        <v>0</v>
      </c>
      <c r="L123" s="33">
        <f t="shared" si="25"/>
        <v>0</v>
      </c>
      <c r="M123" s="33">
        <f t="shared" si="25"/>
        <v>0</v>
      </c>
      <c r="N123" s="14"/>
      <c r="O123" s="35">
        <f>IF((SUM(O90+O101+O110+O121))=(SUM(B123:M123)),SUM(B123:M123),#VALUE!)</f>
        <v>0</v>
      </c>
      <c r="P123" s="36"/>
      <c r="Q123"/>
      <c r="R123"/>
      <c r="S123"/>
      <c r="T123"/>
      <c r="U123"/>
      <c r="V123"/>
      <c r="W123"/>
      <c r="X123"/>
      <c r="Y123"/>
      <c r="Z123"/>
      <c r="AA123"/>
      <c r="AB123"/>
      <c r="AC123"/>
      <c r="AD123"/>
      <c r="AE123"/>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row>
    <row r="124" spans="1:256" ht="15.75" customHeight="1">
      <c r="A124" s="2"/>
      <c r="B124" s="22"/>
      <c r="C124" s="22"/>
      <c r="D124" s="22"/>
      <c r="E124" s="22"/>
      <c r="F124" s="22"/>
      <c r="G124" s="22"/>
      <c r="H124" s="22"/>
      <c r="I124" s="22"/>
      <c r="J124" s="22"/>
      <c r="K124" s="22"/>
      <c r="L124" s="22"/>
      <c r="M124" s="22"/>
      <c r="N124" s="2"/>
      <c r="O124" s="37"/>
      <c r="P124" s="6"/>
      <c r="Q124"/>
      <c r="R124"/>
      <c r="S124"/>
      <c r="T124"/>
      <c r="U124"/>
      <c r="V124"/>
      <c r="W124"/>
      <c r="X124"/>
      <c r="Y124"/>
      <c r="Z124"/>
      <c r="AA124"/>
      <c r="AB124"/>
      <c r="AC124"/>
      <c r="AD124"/>
      <c r="AE124"/>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row>
    <row r="125" spans="1:256" ht="27.75" customHeight="1">
      <c r="A125" s="29" t="s">
        <v>43</v>
      </c>
      <c r="B125" s="17">
        <f aca="true" t="shared" si="26" ref="B125:M125">B72+B74+B75</f>
        <v>0</v>
      </c>
      <c r="C125" s="17">
        <f t="shared" si="26"/>
        <v>0</v>
      </c>
      <c r="D125" s="17">
        <f t="shared" si="26"/>
        <v>0</v>
      </c>
      <c r="E125" s="17">
        <f t="shared" si="26"/>
        <v>0</v>
      </c>
      <c r="F125" s="17">
        <f t="shared" si="26"/>
        <v>0</v>
      </c>
      <c r="G125" s="17">
        <f t="shared" si="26"/>
        <v>0</v>
      </c>
      <c r="H125" s="17">
        <f t="shared" si="26"/>
        <v>0</v>
      </c>
      <c r="I125" s="17">
        <f t="shared" si="26"/>
        <v>0</v>
      </c>
      <c r="J125" s="17">
        <f t="shared" si="26"/>
        <v>0</v>
      </c>
      <c r="K125" s="17">
        <f t="shared" si="26"/>
        <v>0</v>
      </c>
      <c r="L125" s="17">
        <f t="shared" si="26"/>
        <v>0</v>
      </c>
      <c r="M125" s="17">
        <f t="shared" si="26"/>
        <v>0</v>
      </c>
      <c r="N125" s="14"/>
      <c r="O125" s="15">
        <f>SUM(B125:M125)</f>
        <v>0</v>
      </c>
      <c r="P125" s="11"/>
      <c r="Q125"/>
      <c r="R125"/>
      <c r="S125"/>
      <c r="T125"/>
      <c r="U125"/>
      <c r="V125"/>
      <c r="W125"/>
      <c r="X125"/>
      <c r="Y125"/>
      <c r="Z125"/>
      <c r="AA125"/>
      <c r="AB125"/>
      <c r="AC125"/>
      <c r="AD125"/>
      <c r="AE125"/>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row>
    <row r="126" spans="1:256" ht="15.75" customHeight="1">
      <c r="A126" s="12" t="s">
        <v>44</v>
      </c>
      <c r="B126" s="17">
        <f aca="true" t="shared" si="27" ref="B126:M126">B123</f>
        <v>0</v>
      </c>
      <c r="C126" s="17">
        <f t="shared" si="27"/>
        <v>0</v>
      </c>
      <c r="D126" s="17">
        <f t="shared" si="27"/>
        <v>0</v>
      </c>
      <c r="E126" s="17">
        <f t="shared" si="27"/>
        <v>0</v>
      </c>
      <c r="F126" s="17">
        <f t="shared" si="27"/>
        <v>0</v>
      </c>
      <c r="G126" s="17">
        <f t="shared" si="27"/>
        <v>0</v>
      </c>
      <c r="H126" s="17">
        <f t="shared" si="27"/>
        <v>0</v>
      </c>
      <c r="I126" s="17">
        <f t="shared" si="27"/>
        <v>0</v>
      </c>
      <c r="J126" s="17">
        <f t="shared" si="27"/>
        <v>0</v>
      </c>
      <c r="K126" s="17">
        <f t="shared" si="27"/>
        <v>0</v>
      </c>
      <c r="L126" s="17">
        <f t="shared" si="27"/>
        <v>0</v>
      </c>
      <c r="M126" s="17">
        <f t="shared" si="27"/>
        <v>0</v>
      </c>
      <c r="N126" s="14"/>
      <c r="O126" s="15">
        <f>SUM(B126:M126)</f>
        <v>0</v>
      </c>
      <c r="P126" s="11"/>
      <c r="Q126"/>
      <c r="R126"/>
      <c r="S126"/>
      <c r="T126"/>
      <c r="U126"/>
      <c r="V126"/>
      <c r="W126"/>
      <c r="X126"/>
      <c r="Y126"/>
      <c r="Z126"/>
      <c r="AA126"/>
      <c r="AB126"/>
      <c r="AC126"/>
      <c r="AD126"/>
      <c r="AE12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row>
    <row r="127" spans="1:256" ht="18" customHeight="1">
      <c r="A127" s="12" t="s">
        <v>45</v>
      </c>
      <c r="B127" s="17">
        <f aca="true" t="shared" si="28" ref="B127:M127">B125-B126</f>
        <v>0</v>
      </c>
      <c r="C127" s="17">
        <f t="shared" si="28"/>
        <v>0</v>
      </c>
      <c r="D127" s="17">
        <f t="shared" si="28"/>
        <v>0</v>
      </c>
      <c r="E127" s="17">
        <f t="shared" si="28"/>
        <v>0</v>
      </c>
      <c r="F127" s="17">
        <f t="shared" si="28"/>
        <v>0</v>
      </c>
      <c r="G127" s="17">
        <f t="shared" si="28"/>
        <v>0</v>
      </c>
      <c r="H127" s="17">
        <f t="shared" si="28"/>
        <v>0</v>
      </c>
      <c r="I127" s="17">
        <f t="shared" si="28"/>
        <v>0</v>
      </c>
      <c r="J127" s="17">
        <f t="shared" si="28"/>
        <v>0</v>
      </c>
      <c r="K127" s="17">
        <f t="shared" si="28"/>
        <v>0</v>
      </c>
      <c r="L127" s="17">
        <f t="shared" si="28"/>
        <v>0</v>
      </c>
      <c r="M127" s="17">
        <f t="shared" si="28"/>
        <v>0</v>
      </c>
      <c r="N127" s="14"/>
      <c r="O127" s="15">
        <f>O125-O126</f>
        <v>0</v>
      </c>
      <c r="P127" s="11"/>
      <c r="Q127"/>
      <c r="R127"/>
      <c r="S127"/>
      <c r="T127"/>
      <c r="U127"/>
      <c r="V127"/>
      <c r="W127"/>
      <c r="X127"/>
      <c r="Y127"/>
      <c r="Z127"/>
      <c r="AA127"/>
      <c r="AB127"/>
      <c r="AC127"/>
      <c r="AD127"/>
      <c r="AE127"/>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row>
    <row r="128" spans="1:256" ht="18.75" customHeight="1">
      <c r="A128" s="22"/>
      <c r="B128" s="22"/>
      <c r="C128" s="22"/>
      <c r="D128" s="22"/>
      <c r="E128" s="22"/>
      <c r="F128" s="22"/>
      <c r="G128" s="22"/>
      <c r="H128" s="22"/>
      <c r="I128" s="22"/>
      <c r="J128" s="22"/>
      <c r="K128" s="22"/>
      <c r="L128" s="22"/>
      <c r="M128" s="22"/>
      <c r="N128" s="2"/>
      <c r="O128" s="22"/>
      <c r="P128" s="6"/>
      <c r="Q128"/>
      <c r="R128"/>
      <c r="S128"/>
      <c r="T128"/>
      <c r="U128"/>
      <c r="V128"/>
      <c r="W128"/>
      <c r="X128"/>
      <c r="Y128"/>
      <c r="Z128"/>
      <c r="AA128"/>
      <c r="AB128"/>
      <c r="AC128"/>
      <c r="AD128"/>
      <c r="AE128"/>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row>
    <row r="129" spans="1:256" ht="15.75" customHeight="1">
      <c r="A129" s="2"/>
      <c r="B129" s="2"/>
      <c r="C129" s="2"/>
      <c r="D129" s="2"/>
      <c r="E129" s="2"/>
      <c r="F129" s="2"/>
      <c r="G129" s="2"/>
      <c r="H129" s="2"/>
      <c r="I129" s="2"/>
      <c r="J129" s="2"/>
      <c r="K129" s="2"/>
      <c r="L129" s="2"/>
      <c r="M129" s="2"/>
      <c r="N129" s="2"/>
      <c r="O129" s="2"/>
      <c r="P129" s="6"/>
      <c r="Q129"/>
      <c r="R129"/>
      <c r="S129"/>
      <c r="T129"/>
      <c r="U129"/>
      <c r="V129"/>
      <c r="W129"/>
      <c r="X129"/>
      <c r="Y129"/>
      <c r="Z129"/>
      <c r="AA129"/>
      <c r="AB129"/>
      <c r="AC129"/>
      <c r="AD129"/>
      <c r="AE129"/>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row>
    <row r="130" spans="1:256" ht="15">
      <c r="A130" s="2"/>
      <c r="B130" s="2"/>
      <c r="C130" s="2"/>
      <c r="D130" s="2"/>
      <c r="E130" s="2"/>
      <c r="F130" s="2"/>
      <c r="G130" s="2"/>
      <c r="H130" s="2"/>
      <c r="I130" s="2"/>
      <c r="J130" s="2"/>
      <c r="K130" s="2"/>
      <c r="L130" s="2"/>
      <c r="M130" s="2"/>
      <c r="N130" s="2"/>
      <c r="O130" s="2"/>
      <c r="P130" s="6"/>
      <c r="Q130"/>
      <c r="R130"/>
      <c r="S130"/>
      <c r="T130"/>
      <c r="U130"/>
      <c r="V130"/>
      <c r="W130"/>
      <c r="X130"/>
      <c r="Y130"/>
      <c r="Z130"/>
      <c r="AA130"/>
      <c r="AB130"/>
      <c r="AC130"/>
      <c r="AD130"/>
      <c r="AE130"/>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row>
    <row r="131" spans="1:256" ht="15">
      <c r="A131" s="31" t="s">
        <v>399</v>
      </c>
      <c r="B131" s="31"/>
      <c r="C131" s="31"/>
      <c r="D131" s="31"/>
      <c r="E131" s="31"/>
      <c r="F131" s="31"/>
      <c r="G131" s="31"/>
      <c r="H131" s="31"/>
      <c r="I131" s="31"/>
      <c r="J131" s="31"/>
      <c r="K131" s="31"/>
      <c r="L131" s="31"/>
      <c r="M131" s="31"/>
      <c r="N131" s="31"/>
      <c r="O131" s="31"/>
      <c r="P131" s="6"/>
      <c r="Q131"/>
      <c r="R131"/>
      <c r="S131"/>
      <c r="T131"/>
      <c r="U131"/>
      <c r="V131"/>
      <c r="W131"/>
      <c r="X131"/>
      <c r="Y131"/>
      <c r="Z131"/>
      <c r="AA131"/>
      <c r="AB131"/>
      <c r="AC131"/>
      <c r="AD131"/>
      <c r="AE131"/>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row>
    <row r="132" spans="1:256" ht="15.75">
      <c r="A132"/>
      <c r="B132"/>
      <c r="C132"/>
      <c r="D132"/>
      <c r="E132"/>
      <c r="F132"/>
      <c r="G132"/>
      <c r="H132"/>
      <c r="I132"/>
      <c r="J132"/>
      <c r="K132"/>
      <c r="L132"/>
      <c r="M132"/>
      <c r="N132"/>
      <c r="O132"/>
      <c r="P132" s="4"/>
      <c r="Q132"/>
      <c r="R132"/>
      <c r="S132"/>
      <c r="T132"/>
      <c r="U132"/>
      <c r="V132"/>
      <c r="W132"/>
      <c r="X132"/>
      <c r="Y132"/>
      <c r="Z132"/>
      <c r="AA132"/>
      <c r="AB132"/>
      <c r="AC132"/>
      <c r="AD132"/>
      <c r="AE132"/>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row>
    <row r="133" spans="1:256" ht="15">
      <c r="A133"/>
      <c r="B133"/>
      <c r="C133"/>
      <c r="D133"/>
      <c r="E133"/>
      <c r="F133"/>
      <c r="G133"/>
      <c r="H133"/>
      <c r="I133"/>
      <c r="J133"/>
      <c r="K133"/>
      <c r="L133"/>
      <c r="M133"/>
      <c r="N133"/>
      <c r="O133"/>
      <c r="P133" s="6"/>
      <c r="Q133"/>
      <c r="R133"/>
      <c r="S133"/>
      <c r="T133"/>
      <c r="U133"/>
      <c r="V133"/>
      <c r="W133"/>
      <c r="X133"/>
      <c r="Y133"/>
      <c r="Z133"/>
      <c r="AA133"/>
      <c r="AB133"/>
      <c r="AC133"/>
      <c r="AD133"/>
      <c r="AE133"/>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row>
    <row r="134" spans="1:256" ht="15">
      <c r="A134"/>
      <c r="B134"/>
      <c r="C134"/>
      <c r="D134"/>
      <c r="E134"/>
      <c r="F134"/>
      <c r="G134"/>
      <c r="H134"/>
      <c r="I134"/>
      <c r="J134"/>
      <c r="K134"/>
      <c r="L134"/>
      <c r="M134"/>
      <c r="N134"/>
      <c r="O134" s="428"/>
      <c r="P134" s="6"/>
      <c r="Q134"/>
      <c r="R134"/>
      <c r="S134"/>
      <c r="T134"/>
      <c r="U134"/>
      <c r="V134"/>
      <c r="W134"/>
      <c r="X134"/>
      <c r="Y134"/>
      <c r="Z134"/>
      <c r="AA134"/>
      <c r="AB134"/>
      <c r="AC134"/>
      <c r="AD134"/>
      <c r="AE134"/>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row>
    <row r="135" spans="1:256" ht="15.75" customHeight="1">
      <c r="A135"/>
      <c r="B135"/>
      <c r="C135"/>
      <c r="D135"/>
      <c r="E135"/>
      <c r="F135"/>
      <c r="G135"/>
      <c r="H135"/>
      <c r="I135"/>
      <c r="J135"/>
      <c r="K135"/>
      <c r="L135"/>
      <c r="M135"/>
      <c r="N135" s="430"/>
      <c r="O135" s="429"/>
      <c r="P135" s="6"/>
      <c r="Q135"/>
      <c r="R135"/>
      <c r="S135"/>
      <c r="T135"/>
      <c r="U135"/>
      <c r="V135"/>
      <c r="W135"/>
      <c r="X135"/>
      <c r="Y135"/>
      <c r="Z135"/>
      <c r="AA135"/>
      <c r="AB135"/>
      <c r="AC135"/>
      <c r="AD135"/>
      <c r="AE135"/>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row>
    <row r="136" spans="1:256" ht="15.75" customHeight="1">
      <c r="A136"/>
      <c r="B136"/>
      <c r="C136"/>
      <c r="D136"/>
      <c r="E136"/>
      <c r="F136"/>
      <c r="G136"/>
      <c r="H136"/>
      <c r="I136"/>
      <c r="J136"/>
      <c r="K136"/>
      <c r="L136"/>
      <c r="M136"/>
      <c r="N136" s="430"/>
      <c r="O136" s="429"/>
      <c r="P136" s="240"/>
      <c r="Q136"/>
      <c r="R136"/>
      <c r="S136"/>
      <c r="T136"/>
      <c r="U136"/>
      <c r="V136"/>
      <c r="W136"/>
      <c r="X136"/>
      <c r="Y136"/>
      <c r="Z136"/>
      <c r="AA136"/>
      <c r="AB136"/>
      <c r="AC136"/>
      <c r="AD136"/>
      <c r="AE13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row>
    <row r="137" spans="1:256" ht="15.75" customHeight="1">
      <c r="A137"/>
      <c r="B137"/>
      <c r="C137"/>
      <c r="D137"/>
      <c r="E137"/>
      <c r="F137"/>
      <c r="G137"/>
      <c r="H137"/>
      <c r="I137"/>
      <c r="J137"/>
      <c r="K137"/>
      <c r="L137"/>
      <c r="M137"/>
      <c r="N137" s="430"/>
      <c r="O137" s="429"/>
      <c r="P137" s="240"/>
      <c r="Q137"/>
      <c r="R137"/>
      <c r="S137"/>
      <c r="T137"/>
      <c r="U137"/>
      <c r="V137"/>
      <c r="W137"/>
      <c r="X137"/>
      <c r="Y137"/>
      <c r="Z137"/>
      <c r="AA137"/>
      <c r="AB137"/>
      <c r="AC137"/>
      <c r="AD137"/>
      <c r="AE137"/>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row>
    <row r="138" spans="1:256" ht="15.75" customHeight="1">
      <c r="A138"/>
      <c r="B138"/>
      <c r="C138"/>
      <c r="D138"/>
      <c r="E138"/>
      <c r="F138"/>
      <c r="G138"/>
      <c r="H138"/>
      <c r="I138"/>
      <c r="J138"/>
      <c r="K138"/>
      <c r="L138"/>
      <c r="M138"/>
      <c r="N138" s="430"/>
      <c r="O138" s="429"/>
      <c r="P138" s="240"/>
      <c r="Q138"/>
      <c r="R138"/>
      <c r="S138"/>
      <c r="T138"/>
      <c r="U138"/>
      <c r="V138"/>
      <c r="W138"/>
      <c r="X138"/>
      <c r="Y138"/>
      <c r="Z138"/>
      <c r="AA138"/>
      <c r="AB138"/>
      <c r="AC138"/>
      <c r="AD138"/>
      <c r="AE138"/>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row>
    <row r="139" spans="1:256" ht="15.75" customHeight="1">
      <c r="A139"/>
      <c r="B139"/>
      <c r="C139"/>
      <c r="D139"/>
      <c r="E139"/>
      <c r="F139"/>
      <c r="G139"/>
      <c r="H139"/>
      <c r="I139"/>
      <c r="J139"/>
      <c r="K139"/>
      <c r="L139"/>
      <c r="M139"/>
      <c r="N139" s="430"/>
      <c r="O139" s="429"/>
      <c r="P139" s="240"/>
      <c r="Q139"/>
      <c r="R139"/>
      <c r="S139"/>
      <c r="T139"/>
      <c r="U139"/>
      <c r="V139"/>
      <c r="W139"/>
      <c r="X139"/>
      <c r="Y139"/>
      <c r="Z139"/>
      <c r="AA139"/>
      <c r="AB139"/>
      <c r="AC139"/>
      <c r="AD139"/>
      <c r="AE139"/>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row>
    <row r="140" spans="1:256" ht="15.75" customHeight="1">
      <c r="A140"/>
      <c r="B140"/>
      <c r="C140"/>
      <c r="D140"/>
      <c r="E140"/>
      <c r="F140"/>
      <c r="G140"/>
      <c r="H140"/>
      <c r="I140"/>
      <c r="J140"/>
      <c r="K140"/>
      <c r="L140"/>
      <c r="M140"/>
      <c r="N140" s="430"/>
      <c r="O140" s="429"/>
      <c r="P140" s="240"/>
      <c r="Q140"/>
      <c r="R140"/>
      <c r="S140"/>
      <c r="T140"/>
      <c r="U140"/>
      <c r="V140"/>
      <c r="W140"/>
      <c r="X140"/>
      <c r="Y140"/>
      <c r="Z140"/>
      <c r="AA140"/>
      <c r="AB140"/>
      <c r="AC140"/>
      <c r="AD140"/>
      <c r="AE140"/>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row>
    <row r="141" spans="1:256" ht="15.75" customHeight="1">
      <c r="A141"/>
      <c r="B141"/>
      <c r="C141"/>
      <c r="D141"/>
      <c r="E141"/>
      <c r="F141"/>
      <c r="G141"/>
      <c r="H141"/>
      <c r="I141"/>
      <c r="J141"/>
      <c r="K141"/>
      <c r="L141"/>
      <c r="M141"/>
      <c r="N141" s="430"/>
      <c r="O141" s="429"/>
      <c r="P141" s="240"/>
      <c r="Q141"/>
      <c r="R141"/>
      <c r="S141"/>
      <c r="T141"/>
      <c r="U141"/>
      <c r="V141"/>
      <c r="W141"/>
      <c r="X141"/>
      <c r="Y141"/>
      <c r="Z141"/>
      <c r="AA141"/>
      <c r="AB141"/>
      <c r="AC141"/>
      <c r="AD141"/>
      <c r="AE141"/>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row>
    <row r="142" spans="1:256" ht="15">
      <c r="A142"/>
      <c r="B142"/>
      <c r="C142"/>
      <c r="D142"/>
      <c r="E142"/>
      <c r="F142"/>
      <c r="G142"/>
      <c r="H142"/>
      <c r="I142"/>
      <c r="J142"/>
      <c r="K142"/>
      <c r="L142"/>
      <c r="M142"/>
      <c r="N142" s="430"/>
      <c r="O142" s="429"/>
      <c r="P142" s="6"/>
      <c r="Q142"/>
      <c r="R142"/>
      <c r="S142"/>
      <c r="T142"/>
      <c r="U142"/>
      <c r="V142"/>
      <c r="W142"/>
      <c r="X142"/>
      <c r="Y142"/>
      <c r="Z142"/>
      <c r="AA142"/>
      <c r="AB142"/>
      <c r="AC142"/>
      <c r="AD142"/>
      <c r="AE142"/>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row>
    <row r="143" spans="1:256" ht="15">
      <c r="A143"/>
      <c r="B143"/>
      <c r="C143"/>
      <c r="D143"/>
      <c r="E143"/>
      <c r="F143"/>
      <c r="G143"/>
      <c r="H143"/>
      <c r="I143"/>
      <c r="J143"/>
      <c r="K143"/>
      <c r="L143"/>
      <c r="M143"/>
      <c r="N143" s="430"/>
      <c r="O143" s="429"/>
      <c r="P143" s="6"/>
      <c r="Q143"/>
      <c r="R143"/>
      <c r="S143"/>
      <c r="T143"/>
      <c r="U143"/>
      <c r="V143"/>
      <c r="W143"/>
      <c r="X143"/>
      <c r="Y143"/>
      <c r="Z143"/>
      <c r="AA143"/>
      <c r="AB143"/>
      <c r="AC143"/>
      <c r="AD143"/>
      <c r="AE143"/>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row>
    <row r="144" spans="1:256" ht="15">
      <c r="A144"/>
      <c r="B144"/>
      <c r="C144"/>
      <c r="D144"/>
      <c r="E144"/>
      <c r="F144"/>
      <c r="G144"/>
      <c r="H144"/>
      <c r="I144"/>
      <c r="J144"/>
      <c r="K144"/>
      <c r="L144"/>
      <c r="M144"/>
      <c r="N144" s="430"/>
      <c r="O144" s="429"/>
      <c r="P144" s="6"/>
      <c r="Q144"/>
      <c r="R144"/>
      <c r="S144"/>
      <c r="T144"/>
      <c r="U144"/>
      <c r="V144"/>
      <c r="W144"/>
      <c r="X144"/>
      <c r="Y144"/>
      <c r="Z144"/>
      <c r="AA144"/>
      <c r="AB144"/>
      <c r="AC144"/>
      <c r="AD144"/>
      <c r="AE144"/>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row>
    <row r="145" spans="1:256" ht="15">
      <c r="A145"/>
      <c r="B145"/>
      <c r="C145"/>
      <c r="D145"/>
      <c r="E145"/>
      <c r="F145"/>
      <c r="G145"/>
      <c r="H145"/>
      <c r="I145"/>
      <c r="J145"/>
      <c r="K145"/>
      <c r="L145"/>
      <c r="M145"/>
      <c r="N145" s="430"/>
      <c r="O145" s="429"/>
      <c r="P145" s="6"/>
      <c r="Q145"/>
      <c r="R145"/>
      <c r="S145"/>
      <c r="T145"/>
      <c r="U145"/>
      <c r="V145"/>
      <c r="W145"/>
      <c r="X145"/>
      <c r="Y145"/>
      <c r="Z145"/>
      <c r="AA145"/>
      <c r="AB145"/>
      <c r="AC145"/>
      <c r="AD145"/>
      <c r="AE145"/>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row>
    <row r="146" spans="1:256" ht="15.75" customHeight="1">
      <c r="A146"/>
      <c r="B146"/>
      <c r="C146"/>
      <c r="D146"/>
      <c r="E146"/>
      <c r="F146"/>
      <c r="G146"/>
      <c r="H146"/>
      <c r="I146"/>
      <c r="J146"/>
      <c r="K146"/>
      <c r="L146"/>
      <c r="M146"/>
      <c r="N146" s="430"/>
      <c r="O146" s="429"/>
      <c r="P146" s="240"/>
      <c r="Q146"/>
      <c r="R146"/>
      <c r="S146"/>
      <c r="T146"/>
      <c r="U146"/>
      <c r="V146"/>
      <c r="W146"/>
      <c r="X146"/>
      <c r="Y146"/>
      <c r="Z146"/>
      <c r="AA146"/>
      <c r="AB146"/>
      <c r="AC146"/>
      <c r="AD146"/>
      <c r="AE14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row>
    <row r="147" spans="1:256" ht="15.75" customHeight="1">
      <c r="A147"/>
      <c r="B147"/>
      <c r="C147"/>
      <c r="D147"/>
      <c r="E147"/>
      <c r="F147"/>
      <c r="G147"/>
      <c r="H147"/>
      <c r="I147"/>
      <c r="J147"/>
      <c r="K147"/>
      <c r="L147"/>
      <c r="M147"/>
      <c r="N147" s="430"/>
      <c r="O147" s="429"/>
      <c r="P147" s="240"/>
      <c r="Q147"/>
      <c r="R147"/>
      <c r="S147"/>
      <c r="T147"/>
      <c r="U147"/>
      <c r="V147"/>
      <c r="W147"/>
      <c r="X147"/>
      <c r="Y147"/>
      <c r="Z147"/>
      <c r="AA147"/>
      <c r="AB147"/>
      <c r="AC147"/>
      <c r="AD147"/>
      <c r="AE147"/>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row>
    <row r="148" spans="1:256" ht="15.75" customHeight="1">
      <c r="A148"/>
      <c r="B148"/>
      <c r="C148"/>
      <c r="D148"/>
      <c r="E148"/>
      <c r="F148"/>
      <c r="G148"/>
      <c r="H148"/>
      <c r="I148"/>
      <c r="J148"/>
      <c r="K148"/>
      <c r="L148"/>
      <c r="M148"/>
      <c r="N148" s="430"/>
      <c r="O148" s="429"/>
      <c r="P148" s="240"/>
      <c r="Q148"/>
      <c r="R148"/>
      <c r="S148"/>
      <c r="T148"/>
      <c r="U148"/>
      <c r="V148"/>
      <c r="W148"/>
      <c r="X148"/>
      <c r="Y148"/>
      <c r="Z148"/>
      <c r="AA148"/>
      <c r="AB148"/>
      <c r="AC148"/>
      <c r="AD148"/>
      <c r="AE148"/>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row>
    <row r="149" spans="1:256" ht="15.75" customHeight="1">
      <c r="A149"/>
      <c r="B149"/>
      <c r="C149"/>
      <c r="D149"/>
      <c r="E149"/>
      <c r="F149"/>
      <c r="G149"/>
      <c r="H149"/>
      <c r="I149"/>
      <c r="J149"/>
      <c r="K149"/>
      <c r="L149"/>
      <c r="M149"/>
      <c r="N149" s="430"/>
      <c r="O149" s="429"/>
      <c r="P149" s="240"/>
      <c r="Q149"/>
      <c r="R149"/>
      <c r="S149"/>
      <c r="T149"/>
      <c r="U149"/>
      <c r="V149"/>
      <c r="W149"/>
      <c r="X149"/>
      <c r="Y149"/>
      <c r="Z149"/>
      <c r="AA149"/>
      <c r="AB149"/>
      <c r="AC149"/>
      <c r="AD149"/>
      <c r="AE149"/>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row>
    <row r="150" spans="1:256" ht="15.75" customHeight="1">
      <c r="A150"/>
      <c r="B150"/>
      <c r="C150"/>
      <c r="D150"/>
      <c r="E150"/>
      <c r="F150"/>
      <c r="G150"/>
      <c r="H150"/>
      <c r="I150"/>
      <c r="J150"/>
      <c r="K150"/>
      <c r="L150"/>
      <c r="M150"/>
      <c r="N150" s="430"/>
      <c r="O150" s="429"/>
      <c r="P150" s="240"/>
      <c r="Q150"/>
      <c r="R150"/>
      <c r="S150"/>
      <c r="T150"/>
      <c r="U150"/>
      <c r="V150"/>
      <c r="W150"/>
      <c r="X150"/>
      <c r="Y150"/>
      <c r="Z150"/>
      <c r="AA150"/>
      <c r="AB150"/>
      <c r="AC150"/>
      <c r="AD150"/>
      <c r="AE150"/>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row>
    <row r="151" spans="1:256" ht="15.75" customHeight="1">
      <c r="A151"/>
      <c r="B151"/>
      <c r="C151"/>
      <c r="D151"/>
      <c r="E151"/>
      <c r="F151"/>
      <c r="G151"/>
      <c r="H151"/>
      <c r="I151"/>
      <c r="J151"/>
      <c r="K151"/>
      <c r="L151"/>
      <c r="M151"/>
      <c r="N151" s="430"/>
      <c r="O151" s="429"/>
      <c r="P151" s="240"/>
      <c r="Q151"/>
      <c r="R151"/>
      <c r="S151"/>
      <c r="T151"/>
      <c r="U151"/>
      <c r="V151"/>
      <c r="W151"/>
      <c r="X151"/>
      <c r="Y151"/>
      <c r="Z151"/>
      <c r="AA151"/>
      <c r="AB151"/>
      <c r="AC151"/>
      <c r="AD151"/>
      <c r="AE151"/>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row>
    <row r="152" spans="1:256" ht="15.75" customHeight="1">
      <c r="A152"/>
      <c r="B152"/>
      <c r="C152"/>
      <c r="D152"/>
      <c r="E152"/>
      <c r="F152"/>
      <c r="G152"/>
      <c r="H152"/>
      <c r="I152"/>
      <c r="J152"/>
      <c r="K152"/>
      <c r="L152"/>
      <c r="M152"/>
      <c r="N152" s="430"/>
      <c r="O152" s="429"/>
      <c r="P152" s="240"/>
      <c r="Q152"/>
      <c r="R152"/>
      <c r="S152"/>
      <c r="T152"/>
      <c r="U152"/>
      <c r="V152"/>
      <c r="W152"/>
      <c r="X152"/>
      <c r="Y152"/>
      <c r="Z152"/>
      <c r="AA152"/>
      <c r="AB152"/>
      <c r="AC152"/>
      <c r="AD152"/>
      <c r="AE152"/>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row>
    <row r="153" spans="1:256" ht="15.75" customHeight="1">
      <c r="A153"/>
      <c r="B153"/>
      <c r="C153"/>
      <c r="D153"/>
      <c r="E153"/>
      <c r="F153"/>
      <c r="G153"/>
      <c r="H153"/>
      <c r="I153"/>
      <c r="J153"/>
      <c r="K153"/>
      <c r="L153"/>
      <c r="M153"/>
      <c r="N153" s="430"/>
      <c r="O153" s="429"/>
      <c r="P153" s="240"/>
      <c r="Q153"/>
      <c r="R153"/>
      <c r="S153"/>
      <c r="T153"/>
      <c r="U153"/>
      <c r="V153"/>
      <c r="W153"/>
      <c r="X153"/>
      <c r="Y153"/>
      <c r="Z153"/>
      <c r="AA153"/>
      <c r="AB153"/>
      <c r="AC153"/>
      <c r="AD153"/>
      <c r="AE153"/>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row>
    <row r="154" spans="1:256" ht="15.75" customHeight="1">
      <c r="A154"/>
      <c r="B154"/>
      <c r="C154"/>
      <c r="D154"/>
      <c r="E154"/>
      <c r="F154"/>
      <c r="G154"/>
      <c r="H154"/>
      <c r="I154"/>
      <c r="J154"/>
      <c r="K154"/>
      <c r="L154"/>
      <c r="M154"/>
      <c r="N154" s="430"/>
      <c r="O154" s="429"/>
      <c r="P154" s="240"/>
      <c r="Q154"/>
      <c r="R154"/>
      <c r="S154"/>
      <c r="T154"/>
      <c r="U154"/>
      <c r="V154"/>
      <c r="W154"/>
      <c r="X154"/>
      <c r="Y154"/>
      <c r="Z154"/>
      <c r="AA154"/>
      <c r="AB154"/>
      <c r="AC154"/>
      <c r="AD154"/>
      <c r="AE154"/>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c r="IV154" s="6"/>
    </row>
    <row r="155" spans="1:256" ht="15.75" customHeight="1">
      <c r="A155"/>
      <c r="B155"/>
      <c r="C155"/>
      <c r="D155"/>
      <c r="E155"/>
      <c r="F155"/>
      <c r="G155"/>
      <c r="H155"/>
      <c r="I155"/>
      <c r="J155"/>
      <c r="K155"/>
      <c r="L155"/>
      <c r="M155"/>
      <c r="N155" s="430"/>
      <c r="O155" s="429"/>
      <c r="P155" s="240"/>
      <c r="Q155"/>
      <c r="R155"/>
      <c r="S155"/>
      <c r="T155"/>
      <c r="U155"/>
      <c r="V155"/>
      <c r="W155"/>
      <c r="X155"/>
      <c r="Y155"/>
      <c r="Z155"/>
      <c r="AA155"/>
      <c r="AB155"/>
      <c r="AC155"/>
      <c r="AD155"/>
      <c r="AE155"/>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row>
    <row r="156" spans="1:256" ht="15.75" customHeight="1">
      <c r="A156"/>
      <c r="B156"/>
      <c r="C156"/>
      <c r="D156"/>
      <c r="E156"/>
      <c r="F156"/>
      <c r="G156"/>
      <c r="H156"/>
      <c r="I156"/>
      <c r="J156"/>
      <c r="K156"/>
      <c r="L156"/>
      <c r="M156"/>
      <c r="N156" s="430"/>
      <c r="O156" s="429"/>
      <c r="P156" s="6"/>
      <c r="Q156"/>
      <c r="R156"/>
      <c r="S156"/>
      <c r="T156"/>
      <c r="U156"/>
      <c r="V156"/>
      <c r="W156"/>
      <c r="X156"/>
      <c r="Y156"/>
      <c r="Z156"/>
      <c r="AA156"/>
      <c r="AB156"/>
      <c r="AC156"/>
      <c r="AD156"/>
      <c r="AE15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c r="IV156" s="6"/>
    </row>
    <row r="157" spans="1:256" ht="15.75" customHeight="1">
      <c r="A157"/>
      <c r="B157"/>
      <c r="C157"/>
      <c r="D157"/>
      <c r="E157"/>
      <c r="F157"/>
      <c r="G157"/>
      <c r="H157"/>
      <c r="I157"/>
      <c r="J157"/>
      <c r="K157"/>
      <c r="L157"/>
      <c r="M157"/>
      <c r="N157" s="430"/>
      <c r="O157" s="429"/>
      <c r="P157" s="6"/>
      <c r="Q157"/>
      <c r="R157"/>
      <c r="S157"/>
      <c r="T157"/>
      <c r="U157"/>
      <c r="V157"/>
      <c r="W157"/>
      <c r="X157"/>
      <c r="Y157"/>
      <c r="Z157"/>
      <c r="AA157"/>
      <c r="AB157"/>
      <c r="AC157"/>
      <c r="AD157"/>
      <c r="AE157"/>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c r="IV157" s="6"/>
    </row>
    <row r="158" spans="1:256" ht="15.75" customHeight="1">
      <c r="A158"/>
      <c r="B158"/>
      <c r="C158"/>
      <c r="D158"/>
      <c r="E158"/>
      <c r="F158"/>
      <c r="G158"/>
      <c r="H158"/>
      <c r="I158"/>
      <c r="J158"/>
      <c r="K158"/>
      <c r="L158"/>
      <c r="M158"/>
      <c r="N158" s="430"/>
      <c r="O158" s="429"/>
      <c r="P158" s="240"/>
      <c r="Q158"/>
      <c r="R158"/>
      <c r="S158"/>
      <c r="T158"/>
      <c r="U158"/>
      <c r="V158"/>
      <c r="W158"/>
      <c r="X158"/>
      <c r="Y158"/>
      <c r="Z158"/>
      <c r="AA158"/>
      <c r="AB158"/>
      <c r="AC158"/>
      <c r="AD158"/>
      <c r="AE158"/>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c r="IV158" s="6"/>
    </row>
    <row r="159" spans="1:256" ht="15.75" customHeight="1">
      <c r="A159"/>
      <c r="B159"/>
      <c r="C159"/>
      <c r="D159"/>
      <c r="E159"/>
      <c r="F159"/>
      <c r="G159"/>
      <c r="H159"/>
      <c r="I159"/>
      <c r="J159"/>
      <c r="K159"/>
      <c r="L159"/>
      <c r="M159"/>
      <c r="N159" s="430"/>
      <c r="O159" s="429"/>
      <c r="P159" s="240"/>
      <c r="Q159"/>
      <c r="R159"/>
      <c r="S159"/>
      <c r="T159"/>
      <c r="U159"/>
      <c r="V159"/>
      <c r="W159"/>
      <c r="X159"/>
      <c r="Y159"/>
      <c r="Z159"/>
      <c r="AA159"/>
      <c r="AB159"/>
      <c r="AC159"/>
      <c r="AD159"/>
      <c r="AE159"/>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c r="IV159" s="6"/>
    </row>
    <row r="160" spans="1:256" ht="15.75" customHeight="1">
      <c r="A160"/>
      <c r="B160"/>
      <c r="C160"/>
      <c r="D160"/>
      <c r="E160"/>
      <c r="F160"/>
      <c r="G160"/>
      <c r="H160"/>
      <c r="I160"/>
      <c r="J160"/>
      <c r="K160"/>
      <c r="L160"/>
      <c r="M160"/>
      <c r="N160" s="430"/>
      <c r="O160" s="429"/>
      <c r="P160" s="433"/>
      <c r="Q160"/>
      <c r="R160"/>
      <c r="S160"/>
      <c r="T160"/>
      <c r="U160"/>
      <c r="V160"/>
      <c r="W160"/>
      <c r="X160"/>
      <c r="Y160"/>
      <c r="Z160"/>
      <c r="AA160"/>
      <c r="AB160"/>
      <c r="AC160"/>
      <c r="AD160"/>
      <c r="AE160"/>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c r="IV160" s="6"/>
    </row>
    <row r="161" spans="1:256" ht="15.75" customHeight="1">
      <c r="A161"/>
      <c r="B161"/>
      <c r="C161"/>
      <c r="D161"/>
      <c r="E161"/>
      <c r="F161"/>
      <c r="G161"/>
      <c r="H161"/>
      <c r="I161"/>
      <c r="J161"/>
      <c r="K161"/>
      <c r="L161"/>
      <c r="M161"/>
      <c r="N161" s="430"/>
      <c r="O161" s="429"/>
      <c r="P161" s="240"/>
      <c r="Q161"/>
      <c r="R161"/>
      <c r="S161"/>
      <c r="T161"/>
      <c r="U161"/>
      <c r="V161"/>
      <c r="W161"/>
      <c r="X161"/>
      <c r="Y161"/>
      <c r="Z161"/>
      <c r="AA161"/>
      <c r="AB161"/>
      <c r="AC161"/>
      <c r="AD161"/>
      <c r="AE161"/>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row>
    <row r="162" spans="1:256" ht="15.75" customHeight="1">
      <c r="A162"/>
      <c r="B162"/>
      <c r="C162"/>
      <c r="D162"/>
      <c r="E162"/>
      <c r="F162"/>
      <c r="G162"/>
      <c r="H162"/>
      <c r="I162"/>
      <c r="J162"/>
      <c r="K162"/>
      <c r="L162"/>
      <c r="M162"/>
      <c r="N162" s="430"/>
      <c r="O162" s="429"/>
      <c r="P162" s="240"/>
      <c r="Q162"/>
      <c r="R162"/>
      <c r="S162"/>
      <c r="T162"/>
      <c r="U162"/>
      <c r="V162"/>
      <c r="W162"/>
      <c r="X162"/>
      <c r="Y162"/>
      <c r="Z162"/>
      <c r="AA162"/>
      <c r="AB162"/>
      <c r="AC162"/>
      <c r="AD162"/>
      <c r="AE162"/>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row>
    <row r="163" spans="1:256" ht="15.75" customHeight="1">
      <c r="A163"/>
      <c r="B163"/>
      <c r="C163"/>
      <c r="D163"/>
      <c r="E163"/>
      <c r="F163"/>
      <c r="G163"/>
      <c r="H163"/>
      <c r="I163"/>
      <c r="J163"/>
      <c r="K163"/>
      <c r="L163"/>
      <c r="M163"/>
      <c r="N163" s="430"/>
      <c r="O163" s="429"/>
      <c r="P163" s="240"/>
      <c r="Q163"/>
      <c r="R163"/>
      <c r="S163"/>
      <c r="T163"/>
      <c r="U163"/>
      <c r="V163"/>
      <c r="W163"/>
      <c r="X163"/>
      <c r="Y163"/>
      <c r="Z163"/>
      <c r="AA163"/>
      <c r="AB163"/>
      <c r="AC163"/>
      <c r="AD163"/>
      <c r="AE163"/>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row>
    <row r="164" spans="1:256" ht="15.75" customHeight="1">
      <c r="A164"/>
      <c r="B164"/>
      <c r="C164"/>
      <c r="D164"/>
      <c r="E164"/>
      <c r="F164"/>
      <c r="G164"/>
      <c r="H164"/>
      <c r="I164"/>
      <c r="J164"/>
      <c r="K164"/>
      <c r="L164"/>
      <c r="M164"/>
      <c r="N164" s="430"/>
      <c r="O164" s="429"/>
      <c r="P164" s="240"/>
      <c r="Q164"/>
      <c r="R164"/>
      <c r="S164"/>
      <c r="T164"/>
      <c r="U164"/>
      <c r="V164"/>
      <c r="W164"/>
      <c r="X164"/>
      <c r="Y164"/>
      <c r="Z164"/>
      <c r="AA164"/>
      <c r="AB164"/>
      <c r="AC164"/>
      <c r="AD164"/>
      <c r="AE164"/>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row>
    <row r="165" spans="1:256" ht="15.75" customHeight="1">
      <c r="A165"/>
      <c r="B165"/>
      <c r="C165"/>
      <c r="D165"/>
      <c r="E165"/>
      <c r="F165"/>
      <c r="G165"/>
      <c r="H165"/>
      <c r="I165"/>
      <c r="J165"/>
      <c r="K165"/>
      <c r="L165"/>
      <c r="M165"/>
      <c r="N165" s="430"/>
      <c r="O165" s="429"/>
      <c r="P165" s="240"/>
      <c r="Q165"/>
      <c r="R165"/>
      <c r="S165"/>
      <c r="T165"/>
      <c r="U165"/>
      <c r="V165"/>
      <c r="W165"/>
      <c r="X165"/>
      <c r="Y165"/>
      <c r="Z165"/>
      <c r="AA165"/>
      <c r="AB165"/>
      <c r="AC165"/>
      <c r="AD165"/>
      <c r="AE165"/>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row>
    <row r="166" spans="1:256" ht="15.75" customHeight="1">
      <c r="A166"/>
      <c r="B166"/>
      <c r="C166"/>
      <c r="D166"/>
      <c r="E166"/>
      <c r="F166"/>
      <c r="G166"/>
      <c r="H166"/>
      <c r="I166"/>
      <c r="J166"/>
      <c r="K166"/>
      <c r="L166"/>
      <c r="M166"/>
      <c r="N166" s="430"/>
      <c r="O166" s="429"/>
      <c r="P166" s="240"/>
      <c r="Q166"/>
      <c r="R166"/>
      <c r="S166"/>
      <c r="T166"/>
      <c r="U166"/>
      <c r="V166"/>
      <c r="W166"/>
      <c r="X166"/>
      <c r="Y166"/>
      <c r="Z166"/>
      <c r="AA166"/>
      <c r="AB166"/>
      <c r="AC166"/>
      <c r="AD166"/>
      <c r="AE16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c r="IV166" s="6"/>
    </row>
    <row r="167" spans="1:256" ht="15.75" customHeight="1">
      <c r="A167"/>
      <c r="B167"/>
      <c r="C167"/>
      <c r="D167"/>
      <c r="E167"/>
      <c r="F167"/>
      <c r="G167"/>
      <c r="H167"/>
      <c r="I167"/>
      <c r="J167"/>
      <c r="K167"/>
      <c r="L167"/>
      <c r="M167"/>
      <c r="N167" s="430"/>
      <c r="O167" s="429"/>
      <c r="P167" s="6"/>
      <c r="Q167"/>
      <c r="R167"/>
      <c r="S167"/>
      <c r="T167"/>
      <c r="U167"/>
      <c r="V167"/>
      <c r="W167"/>
      <c r="X167"/>
      <c r="Y167"/>
      <c r="Z167"/>
      <c r="AA167"/>
      <c r="AB167"/>
      <c r="AC167"/>
      <c r="AD167"/>
      <c r="AE167"/>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row>
    <row r="168" spans="1:256" ht="15.75" customHeight="1">
      <c r="A168"/>
      <c r="B168"/>
      <c r="C168"/>
      <c r="D168"/>
      <c r="E168"/>
      <c r="F168"/>
      <c r="G168"/>
      <c r="H168"/>
      <c r="I168"/>
      <c r="J168"/>
      <c r="K168"/>
      <c r="L168"/>
      <c r="M168"/>
      <c r="N168" s="430"/>
      <c r="O168" s="429"/>
      <c r="P168" s="6"/>
      <c r="Q168"/>
      <c r="R168"/>
      <c r="S168"/>
      <c r="T168"/>
      <c r="U168"/>
      <c r="V168"/>
      <c r="W168"/>
      <c r="X168"/>
      <c r="Y168"/>
      <c r="Z168"/>
      <c r="AA168"/>
      <c r="AB168"/>
      <c r="AC168"/>
      <c r="AD168"/>
      <c r="AE168"/>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c r="IV168" s="6"/>
    </row>
    <row r="169" spans="1:256" ht="15.75" customHeight="1">
      <c r="A169"/>
      <c r="B169"/>
      <c r="C169"/>
      <c r="D169"/>
      <c r="E169"/>
      <c r="F169"/>
      <c r="G169"/>
      <c r="H169"/>
      <c r="I169"/>
      <c r="J169"/>
      <c r="K169"/>
      <c r="L169"/>
      <c r="M169"/>
      <c r="N169" s="430"/>
      <c r="O169" s="429"/>
      <c r="P169" s="240"/>
      <c r="Q169"/>
      <c r="R169"/>
      <c r="S169"/>
      <c r="T169"/>
      <c r="U169"/>
      <c r="V169"/>
      <c r="W169"/>
      <c r="X169"/>
      <c r="Y169"/>
      <c r="Z169"/>
      <c r="AA169"/>
      <c r="AB169"/>
      <c r="AC169"/>
      <c r="AD169"/>
      <c r="AE169"/>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row>
    <row r="170" spans="1:256" ht="15.75" customHeight="1">
      <c r="A170"/>
      <c r="B170"/>
      <c r="C170"/>
      <c r="D170"/>
      <c r="E170"/>
      <c r="F170"/>
      <c r="G170"/>
      <c r="H170"/>
      <c r="I170"/>
      <c r="J170"/>
      <c r="K170"/>
      <c r="L170"/>
      <c r="M170"/>
      <c r="N170" s="430"/>
      <c r="O170" s="429"/>
      <c r="P170" s="240"/>
      <c r="Q170"/>
      <c r="R170"/>
      <c r="S170"/>
      <c r="T170"/>
      <c r="U170"/>
      <c r="V170"/>
      <c r="W170"/>
      <c r="X170"/>
      <c r="Y170"/>
      <c r="Z170"/>
      <c r="AA170"/>
      <c r="AB170"/>
      <c r="AC170"/>
      <c r="AD170"/>
      <c r="AE170"/>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row>
    <row r="171" spans="1:256" ht="15.75" customHeight="1">
      <c r="A171"/>
      <c r="B171"/>
      <c r="C171"/>
      <c r="D171"/>
      <c r="E171"/>
      <c r="F171"/>
      <c r="G171"/>
      <c r="H171"/>
      <c r="I171"/>
      <c r="J171"/>
      <c r="K171"/>
      <c r="L171"/>
      <c r="M171"/>
      <c r="N171" s="430"/>
      <c r="O171" s="429"/>
      <c r="P171" s="240"/>
      <c r="Q171"/>
      <c r="R171"/>
      <c r="S171"/>
      <c r="T171"/>
      <c r="U171"/>
      <c r="V171"/>
      <c r="W171"/>
      <c r="X171"/>
      <c r="Y171"/>
      <c r="Z171"/>
      <c r="AA171"/>
      <c r="AB171"/>
      <c r="AC171"/>
      <c r="AD171"/>
      <c r="AE171"/>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row>
    <row r="172" spans="1:256" ht="15.75" customHeight="1">
      <c r="A172"/>
      <c r="B172"/>
      <c r="C172"/>
      <c r="D172"/>
      <c r="E172"/>
      <c r="F172"/>
      <c r="G172"/>
      <c r="H172"/>
      <c r="I172"/>
      <c r="J172"/>
      <c r="K172"/>
      <c r="L172"/>
      <c r="M172"/>
      <c r="N172" s="430"/>
      <c r="O172" s="429"/>
      <c r="P172" s="240"/>
      <c r="Q172"/>
      <c r="R172"/>
      <c r="S172"/>
      <c r="T172"/>
      <c r="U172"/>
      <c r="V172"/>
      <c r="W172"/>
      <c r="X172"/>
      <c r="Y172"/>
      <c r="Z172"/>
      <c r="AA172"/>
      <c r="AB172"/>
      <c r="AC172"/>
      <c r="AD172"/>
      <c r="AE172"/>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row>
    <row r="173" spans="1:256" ht="15.75" customHeight="1">
      <c r="A173"/>
      <c r="B173"/>
      <c r="C173"/>
      <c r="D173"/>
      <c r="E173"/>
      <c r="F173"/>
      <c r="G173"/>
      <c r="H173"/>
      <c r="I173"/>
      <c r="J173"/>
      <c r="K173"/>
      <c r="L173"/>
      <c r="M173"/>
      <c r="N173" s="430"/>
      <c r="O173" s="429"/>
      <c r="P173" s="240"/>
      <c r="Q173"/>
      <c r="R173"/>
      <c r="S173"/>
      <c r="T173"/>
      <c r="U173"/>
      <c r="V173"/>
      <c r="W173"/>
      <c r="X173"/>
      <c r="Y173"/>
      <c r="Z173"/>
      <c r="AA173"/>
      <c r="AB173"/>
      <c r="AC173"/>
      <c r="AD173"/>
      <c r="AE173"/>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row>
    <row r="174" spans="1:256" ht="15.75" customHeight="1">
      <c r="A174"/>
      <c r="B174"/>
      <c r="C174"/>
      <c r="D174"/>
      <c r="E174"/>
      <c r="F174"/>
      <c r="G174"/>
      <c r="H174"/>
      <c r="I174"/>
      <c r="J174"/>
      <c r="K174"/>
      <c r="L174"/>
      <c r="M174"/>
      <c r="N174" s="430"/>
      <c r="O174" s="429"/>
      <c r="P174" s="240"/>
      <c r="Q174"/>
      <c r="R174"/>
      <c r="S174"/>
      <c r="T174"/>
      <c r="U174"/>
      <c r="V174"/>
      <c r="W174"/>
      <c r="X174"/>
      <c r="Y174"/>
      <c r="Z174"/>
      <c r="AA174"/>
      <c r="AB174"/>
      <c r="AC174"/>
      <c r="AD174"/>
      <c r="AE174"/>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row>
    <row r="175" spans="1:256" ht="15.75" customHeight="1">
      <c r="A175"/>
      <c r="B175"/>
      <c r="C175"/>
      <c r="D175"/>
      <c r="E175"/>
      <c r="F175"/>
      <c r="G175"/>
      <c r="H175"/>
      <c r="I175"/>
      <c r="J175"/>
      <c r="K175"/>
      <c r="L175"/>
      <c r="M175"/>
      <c r="N175" s="430"/>
      <c r="O175" s="429"/>
      <c r="P175" s="240"/>
      <c r="Q175"/>
      <c r="R175"/>
      <c r="S175"/>
      <c r="T175"/>
      <c r="U175"/>
      <c r="V175"/>
      <c r="W175"/>
      <c r="X175"/>
      <c r="Y175"/>
      <c r="Z175"/>
      <c r="AA175"/>
      <c r="AB175"/>
      <c r="AC175"/>
      <c r="AD175"/>
      <c r="AE175"/>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c r="IU175" s="6"/>
      <c r="IV175" s="6"/>
    </row>
    <row r="176" spans="1:256" ht="15.75" customHeight="1">
      <c r="A176"/>
      <c r="B176"/>
      <c r="C176"/>
      <c r="D176"/>
      <c r="E176"/>
      <c r="F176"/>
      <c r="G176"/>
      <c r="H176"/>
      <c r="I176"/>
      <c r="J176"/>
      <c r="K176"/>
      <c r="L176"/>
      <c r="M176"/>
      <c r="N176" s="430"/>
      <c r="O176" s="429"/>
      <c r="P176" s="6"/>
      <c r="Q176"/>
      <c r="R176"/>
      <c r="S176"/>
      <c r="T176"/>
      <c r="U176"/>
      <c r="V176"/>
      <c r="W176"/>
      <c r="X176"/>
      <c r="Y176"/>
      <c r="Z176"/>
      <c r="AA176"/>
      <c r="AB176"/>
      <c r="AC176"/>
      <c r="AD176"/>
      <c r="AE17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c r="IU176" s="6"/>
      <c r="IV176" s="6"/>
    </row>
    <row r="177" spans="1:256" ht="15.75" customHeight="1">
      <c r="A177"/>
      <c r="B177"/>
      <c r="C177"/>
      <c r="D177"/>
      <c r="E177"/>
      <c r="F177"/>
      <c r="G177"/>
      <c r="H177"/>
      <c r="I177"/>
      <c r="J177"/>
      <c r="K177"/>
      <c r="L177"/>
      <c r="M177"/>
      <c r="N177" s="430"/>
      <c r="O177" s="429"/>
      <c r="P177" s="6"/>
      <c r="Q177"/>
      <c r="R177"/>
      <c r="S177"/>
      <c r="T177"/>
      <c r="U177"/>
      <c r="V177"/>
      <c r="W177"/>
      <c r="X177"/>
      <c r="Y177"/>
      <c r="Z177"/>
      <c r="AA177"/>
      <c r="AB177"/>
      <c r="AC177"/>
      <c r="AD177"/>
      <c r="AE177"/>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c r="IV177" s="6"/>
    </row>
    <row r="178" spans="1:256" ht="15.75" customHeight="1">
      <c r="A178"/>
      <c r="B178"/>
      <c r="C178"/>
      <c r="D178"/>
      <c r="E178"/>
      <c r="F178"/>
      <c r="G178"/>
      <c r="H178"/>
      <c r="I178"/>
      <c r="J178"/>
      <c r="K178"/>
      <c r="L178"/>
      <c r="M178"/>
      <c r="N178" s="430"/>
      <c r="O178" s="429"/>
      <c r="P178" s="240"/>
      <c r="Q178"/>
      <c r="R178"/>
      <c r="S178"/>
      <c r="T178"/>
      <c r="U178"/>
      <c r="V178"/>
      <c r="W178"/>
      <c r="X178"/>
      <c r="Y178"/>
      <c r="Z178"/>
      <c r="AA178"/>
      <c r="AB178"/>
      <c r="AC178"/>
      <c r="AD178"/>
      <c r="AE178"/>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c r="IU178" s="6"/>
      <c r="IV178" s="6"/>
    </row>
    <row r="179" spans="1:256" ht="15.75" customHeight="1">
      <c r="A179"/>
      <c r="B179"/>
      <c r="C179"/>
      <c r="D179"/>
      <c r="E179"/>
      <c r="F179"/>
      <c r="G179"/>
      <c r="H179"/>
      <c r="I179"/>
      <c r="J179"/>
      <c r="K179"/>
      <c r="L179"/>
      <c r="M179"/>
      <c r="N179" s="430"/>
      <c r="O179" s="429"/>
      <c r="P179" s="240"/>
      <c r="Q179"/>
      <c r="R179"/>
      <c r="S179"/>
      <c r="T179"/>
      <c r="U179"/>
      <c r="V179"/>
      <c r="W179"/>
      <c r="X179"/>
      <c r="Y179"/>
      <c r="Z179"/>
      <c r="AA179"/>
      <c r="AB179"/>
      <c r="AC179"/>
      <c r="AD179"/>
      <c r="AE179"/>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c r="IT179" s="6"/>
      <c r="IU179" s="6"/>
      <c r="IV179" s="6"/>
    </row>
    <row r="180" spans="1:256" ht="15.75" customHeight="1">
      <c r="A180"/>
      <c r="B180"/>
      <c r="C180"/>
      <c r="D180"/>
      <c r="E180"/>
      <c r="F180"/>
      <c r="G180"/>
      <c r="H180"/>
      <c r="I180"/>
      <c r="J180"/>
      <c r="K180"/>
      <c r="L180"/>
      <c r="M180"/>
      <c r="N180" s="430"/>
      <c r="O180" s="429"/>
      <c r="P180" s="240"/>
      <c r="Q180"/>
      <c r="R180"/>
      <c r="S180"/>
      <c r="T180"/>
      <c r="U180"/>
      <c r="V180"/>
      <c r="W180"/>
      <c r="X180"/>
      <c r="Y180"/>
      <c r="Z180"/>
      <c r="AA180"/>
      <c r="AB180"/>
      <c r="AC180"/>
      <c r="AD180"/>
      <c r="AE180"/>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c r="IV180" s="6"/>
    </row>
    <row r="181" spans="1:256" ht="15.75" customHeight="1">
      <c r="A181"/>
      <c r="B181"/>
      <c r="C181"/>
      <c r="D181"/>
      <c r="E181"/>
      <c r="F181"/>
      <c r="G181"/>
      <c r="H181"/>
      <c r="I181"/>
      <c r="J181"/>
      <c r="K181"/>
      <c r="L181"/>
      <c r="M181"/>
      <c r="N181" s="430"/>
      <c r="O181" s="429"/>
      <c r="P181" s="240"/>
      <c r="Q181"/>
      <c r="R181"/>
      <c r="S181"/>
      <c r="T181"/>
      <c r="U181"/>
      <c r="V181"/>
      <c r="W181"/>
      <c r="X181"/>
      <c r="Y181"/>
      <c r="Z181"/>
      <c r="AA181"/>
      <c r="AB181"/>
      <c r="AC181"/>
      <c r="AD181"/>
      <c r="AE181"/>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c r="IV181" s="6"/>
    </row>
    <row r="182" spans="1:256" ht="15.75" customHeight="1">
      <c r="A182"/>
      <c r="B182"/>
      <c r="C182"/>
      <c r="D182"/>
      <c r="E182"/>
      <c r="F182"/>
      <c r="G182"/>
      <c r="H182"/>
      <c r="I182"/>
      <c r="J182"/>
      <c r="K182"/>
      <c r="L182"/>
      <c r="M182"/>
      <c r="N182" s="430"/>
      <c r="O182" s="429"/>
      <c r="P182" s="240"/>
      <c r="Q182"/>
      <c r="R182"/>
      <c r="S182"/>
      <c r="T182"/>
      <c r="U182"/>
      <c r="V182"/>
      <c r="W182"/>
      <c r="X182"/>
      <c r="Y182"/>
      <c r="Z182"/>
      <c r="AA182"/>
      <c r="AB182"/>
      <c r="AC182"/>
      <c r="AD182"/>
      <c r="AE182"/>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c r="IV182" s="6"/>
    </row>
    <row r="183" spans="1:256" ht="15.75" customHeight="1">
      <c r="A183"/>
      <c r="B183"/>
      <c r="C183"/>
      <c r="D183"/>
      <c r="E183"/>
      <c r="F183"/>
      <c r="G183"/>
      <c r="H183"/>
      <c r="I183"/>
      <c r="J183"/>
      <c r="K183"/>
      <c r="L183"/>
      <c r="M183"/>
      <c r="N183" s="430"/>
      <c r="O183" s="429"/>
      <c r="P183" s="240"/>
      <c r="Q183" s="428"/>
      <c r="R183" s="428"/>
      <c r="S183" s="428"/>
      <c r="T183"/>
      <c r="U183"/>
      <c r="V183"/>
      <c r="W183"/>
      <c r="X183"/>
      <c r="Y183"/>
      <c r="Z183"/>
      <c r="AA183"/>
      <c r="AB183"/>
      <c r="AC183"/>
      <c r="AD183"/>
      <c r="AE183"/>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c r="IU183" s="6"/>
      <c r="IV183" s="6"/>
    </row>
    <row r="184" spans="1:256" ht="15.75" customHeight="1">
      <c r="A184"/>
      <c r="B184"/>
      <c r="C184"/>
      <c r="D184"/>
      <c r="E184"/>
      <c r="F184"/>
      <c r="G184"/>
      <c r="H184"/>
      <c r="I184"/>
      <c r="J184"/>
      <c r="K184"/>
      <c r="L184"/>
      <c r="M184"/>
      <c r="N184" s="430"/>
      <c r="O184" s="429"/>
      <c r="P184" s="240"/>
      <c r="Q184" s="240"/>
      <c r="R184" s="240"/>
      <c r="S184" s="240"/>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6"/>
      <c r="IS184" s="6"/>
      <c r="IT184" s="6"/>
      <c r="IU184" s="6"/>
      <c r="IV184" s="6"/>
    </row>
    <row r="185" spans="1:256" ht="15.75" customHeight="1">
      <c r="A185"/>
      <c r="B185"/>
      <c r="C185"/>
      <c r="D185"/>
      <c r="E185"/>
      <c r="F185"/>
      <c r="G185"/>
      <c r="H185"/>
      <c r="I185"/>
      <c r="J185"/>
      <c r="K185"/>
      <c r="L185"/>
      <c r="M185"/>
      <c r="N185" s="430"/>
      <c r="O185" s="429"/>
      <c r="P185" s="240"/>
      <c r="Q185" s="240"/>
      <c r="R185" s="240"/>
      <c r="S185" s="240"/>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c r="IV185" s="6"/>
    </row>
    <row r="186" spans="1:256" ht="15.75" customHeight="1">
      <c r="A186"/>
      <c r="B186"/>
      <c r="C186"/>
      <c r="D186"/>
      <c r="E186"/>
      <c r="F186"/>
      <c r="G186"/>
      <c r="H186"/>
      <c r="I186"/>
      <c r="J186"/>
      <c r="K186"/>
      <c r="L186"/>
      <c r="M186"/>
      <c r="N186" s="430"/>
      <c r="O186" s="429"/>
      <c r="P186" s="240"/>
      <c r="Q186" s="240"/>
      <c r="R186" s="240"/>
      <c r="S186" s="240"/>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c r="IV186" s="6"/>
    </row>
    <row r="187" spans="1:256" ht="15.75" customHeight="1">
      <c r="A187"/>
      <c r="B187"/>
      <c r="C187"/>
      <c r="D187"/>
      <c r="E187"/>
      <c r="F187"/>
      <c r="G187"/>
      <c r="H187"/>
      <c r="I187"/>
      <c r="J187"/>
      <c r="K187"/>
      <c r="L187"/>
      <c r="M187"/>
      <c r="N187" s="430"/>
      <c r="O187" s="429"/>
      <c r="P187" s="6"/>
      <c r="Q187" s="240"/>
      <c r="R187" s="240"/>
      <c r="S187" s="240"/>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c r="IV187" s="6"/>
    </row>
    <row r="188" spans="1:256" ht="15.75" customHeight="1">
      <c r="A188"/>
      <c r="B188"/>
      <c r="C188"/>
      <c r="D188"/>
      <c r="E188"/>
      <c r="F188"/>
      <c r="G188"/>
      <c r="H188"/>
      <c r="I188"/>
      <c r="J188"/>
      <c r="K188"/>
      <c r="L188"/>
      <c r="M188"/>
      <c r="N188" s="430"/>
      <c r="O188" s="429"/>
      <c r="P188" s="240"/>
      <c r="Q188" s="240"/>
      <c r="R188" s="240"/>
      <c r="S188" s="240"/>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c r="IV188" s="6"/>
    </row>
    <row r="189" spans="1:256" ht="9" customHeight="1">
      <c r="A189"/>
      <c r="B189"/>
      <c r="C189"/>
      <c r="D189"/>
      <c r="E189"/>
      <c r="F189"/>
      <c r="G189"/>
      <c r="H189"/>
      <c r="I189"/>
      <c r="J189"/>
      <c r="K189"/>
      <c r="L189"/>
      <c r="M189"/>
      <c r="N189" s="430"/>
      <c r="O189" s="429"/>
      <c r="P189" s="6"/>
      <c r="Q189" s="240"/>
      <c r="R189" s="240"/>
      <c r="S189" s="240"/>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row>
    <row r="190" spans="1:256" ht="27" customHeight="1">
      <c r="A190"/>
      <c r="B190"/>
      <c r="C190"/>
      <c r="D190"/>
      <c r="E190"/>
      <c r="F190"/>
      <c r="G190"/>
      <c r="H190"/>
      <c r="I190"/>
      <c r="J190"/>
      <c r="K190"/>
      <c r="L190"/>
      <c r="M190"/>
      <c r="N190" s="430"/>
      <c r="O190" s="429"/>
      <c r="P190" s="240"/>
      <c r="Q190" s="240"/>
      <c r="R190" s="240"/>
      <c r="S190" s="240"/>
      <c r="T190" s="6"/>
      <c r="U190" s="6"/>
      <c r="V190" s="6"/>
      <c r="W190" s="6"/>
      <c r="X190" s="6"/>
      <c r="Y190" s="6"/>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c r="IV190" s="6"/>
    </row>
    <row r="191" spans="1:256" ht="15.75" customHeight="1">
      <c r="A191"/>
      <c r="B191"/>
      <c r="C191"/>
      <c r="D191"/>
      <c r="E191"/>
      <c r="F191"/>
      <c r="G191"/>
      <c r="H191"/>
      <c r="I191"/>
      <c r="J191"/>
      <c r="K191"/>
      <c r="L191"/>
      <c r="M191"/>
      <c r="N191" s="430"/>
      <c r="O191" s="429"/>
      <c r="P191" s="240"/>
      <c r="Q191" s="240"/>
      <c r="R191" s="240"/>
      <c r="S191" s="240"/>
      <c r="T191" s="6"/>
      <c r="U191" s="6"/>
      <c r="V191" s="6"/>
      <c r="W191" s="6"/>
      <c r="X191" s="6"/>
      <c r="Y191" s="6"/>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row>
    <row r="192" spans="1:256" ht="15.75" customHeight="1">
      <c r="A192"/>
      <c r="B192"/>
      <c r="C192"/>
      <c r="D192"/>
      <c r="E192"/>
      <c r="F192"/>
      <c r="G192"/>
      <c r="H192"/>
      <c r="I192"/>
      <c r="J192"/>
      <c r="K192"/>
      <c r="L192"/>
      <c r="M192"/>
      <c r="N192" s="430"/>
      <c r="O192" s="429"/>
      <c r="P192" s="240"/>
      <c r="Q192" s="240"/>
      <c r="R192" s="240"/>
      <c r="S192" s="240"/>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c r="IV192" s="6"/>
    </row>
    <row r="193" spans="1:256" ht="15.75" customHeight="1">
      <c r="A193"/>
      <c r="B193"/>
      <c r="C193"/>
      <c r="D193"/>
      <c r="E193"/>
      <c r="F193"/>
      <c r="G193"/>
      <c r="H193"/>
      <c r="I193"/>
      <c r="J193"/>
      <c r="K193"/>
      <c r="L193"/>
      <c r="M193"/>
      <c r="N193" s="430"/>
      <c r="O193" s="429"/>
      <c r="P193" s="6"/>
      <c r="Q193" s="240"/>
      <c r="R193" s="240"/>
      <c r="S193" s="240"/>
      <c r="T193" s="6"/>
      <c r="U193" s="6"/>
      <c r="V193" s="6"/>
      <c r="W193" s="6"/>
      <c r="X193" s="6"/>
      <c r="Y193" s="6"/>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c r="IV193" s="6"/>
    </row>
    <row r="194" spans="1:256" ht="15.75" customHeight="1">
      <c r="A194"/>
      <c r="B194"/>
      <c r="C194"/>
      <c r="D194"/>
      <c r="E194"/>
      <c r="F194"/>
      <c r="G194"/>
      <c r="H194"/>
      <c r="I194"/>
      <c r="J194"/>
      <c r="K194"/>
      <c r="L194"/>
      <c r="M194"/>
      <c r="N194" s="430"/>
      <c r="O194" s="429"/>
      <c r="P194" s="6"/>
      <c r="Q194" s="240"/>
      <c r="R194" s="434" t="s">
        <v>5</v>
      </c>
      <c r="S194" s="240"/>
      <c r="T194" s="6"/>
      <c r="U194" s="6"/>
      <c r="V194" s="6"/>
      <c r="W194" s="6"/>
      <c r="X194" s="6"/>
      <c r="Y194" s="6"/>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6"/>
      <c r="IS194" s="6"/>
      <c r="IT194" s="6"/>
      <c r="IU194" s="6"/>
      <c r="IV194" s="6"/>
    </row>
    <row r="195" spans="1:256" ht="15.75" customHeight="1">
      <c r="A195"/>
      <c r="B195"/>
      <c r="C195"/>
      <c r="D195"/>
      <c r="E195"/>
      <c r="F195"/>
      <c r="G195"/>
      <c r="H195"/>
      <c r="I195"/>
      <c r="J195"/>
      <c r="K195"/>
      <c r="L195"/>
      <c r="M195"/>
      <c r="N195" s="430"/>
      <c r="O195" s="429"/>
      <c r="P195" s="240"/>
      <c r="Q195" s="240"/>
      <c r="R195" s="240"/>
      <c r="S195" s="240"/>
      <c r="T195" s="6"/>
      <c r="U195" s="6"/>
      <c r="V195" s="6"/>
      <c r="W195" s="6"/>
      <c r="X195" s="6"/>
      <c r="Y195" s="6"/>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c r="IO195" s="6"/>
      <c r="IP195" s="6"/>
      <c r="IQ195" s="6"/>
      <c r="IR195" s="6"/>
      <c r="IS195" s="6"/>
      <c r="IT195" s="6"/>
      <c r="IU195" s="6"/>
      <c r="IV195" s="6"/>
    </row>
    <row r="196" spans="1:256" ht="15.75" customHeight="1">
      <c r="A196"/>
      <c r="B196"/>
      <c r="C196"/>
      <c r="D196"/>
      <c r="E196"/>
      <c r="F196"/>
      <c r="G196"/>
      <c r="H196"/>
      <c r="I196"/>
      <c r="J196"/>
      <c r="K196"/>
      <c r="L196"/>
      <c r="M196"/>
      <c r="N196" s="430"/>
      <c r="O196" s="429"/>
      <c r="P196" s="240"/>
      <c r="Q196" s="240"/>
      <c r="R196" s="240"/>
      <c r="S196" s="240"/>
      <c r="T196" s="6"/>
      <c r="U196" s="6"/>
      <c r="V196" s="6"/>
      <c r="W196" s="6"/>
      <c r="X196" s="6"/>
      <c r="Y196" s="6"/>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c r="IO196" s="6"/>
      <c r="IP196" s="6"/>
      <c r="IQ196" s="6"/>
      <c r="IR196" s="6"/>
      <c r="IS196" s="6"/>
      <c r="IT196" s="6"/>
      <c r="IU196" s="6"/>
      <c r="IV196" s="6"/>
    </row>
    <row r="197" spans="1:256" ht="15">
      <c r="A197"/>
      <c r="B197"/>
      <c r="C197"/>
      <c r="D197"/>
      <c r="E197"/>
      <c r="F197"/>
      <c r="G197"/>
      <c r="H197"/>
      <c r="I197"/>
      <c r="J197"/>
      <c r="K197"/>
      <c r="L197"/>
      <c r="M197"/>
      <c r="N197" s="430"/>
      <c r="O197" s="429"/>
      <c r="P197" s="6"/>
      <c r="Q197" s="240"/>
      <c r="R197" s="240"/>
      <c r="S197" s="240"/>
      <c r="T197" s="6"/>
      <c r="U197" s="6"/>
      <c r="V197" s="6"/>
      <c r="W197" s="6"/>
      <c r="X197" s="6"/>
      <c r="Y197" s="6"/>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c r="IT197" s="6"/>
      <c r="IU197" s="6"/>
      <c r="IV197" s="6"/>
    </row>
    <row r="198" spans="1:256" ht="15">
      <c r="A198"/>
      <c r="B198"/>
      <c r="C198"/>
      <c r="D198"/>
      <c r="E198"/>
      <c r="F198"/>
      <c r="G198"/>
      <c r="H198"/>
      <c r="I198"/>
      <c r="J198"/>
      <c r="K198"/>
      <c r="L198"/>
      <c r="M198"/>
      <c r="N198" s="430"/>
      <c r="O198" s="429"/>
      <c r="P198" s="6"/>
      <c r="Q198" s="240"/>
      <c r="R198" s="240"/>
      <c r="S198" s="240"/>
      <c r="T198" s="6"/>
      <c r="U198" s="6"/>
      <c r="V198" s="6"/>
      <c r="W198" s="6"/>
      <c r="X198" s="6"/>
      <c r="Y198" s="6"/>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6"/>
      <c r="IS198" s="6"/>
      <c r="IT198" s="6"/>
      <c r="IU198" s="6"/>
      <c r="IV198" s="6"/>
    </row>
    <row r="199" spans="1:256" ht="15">
      <c r="A199"/>
      <c r="B199"/>
      <c r="C199"/>
      <c r="D199"/>
      <c r="E199"/>
      <c r="F199"/>
      <c r="G199"/>
      <c r="H199"/>
      <c r="I199"/>
      <c r="J199"/>
      <c r="K199"/>
      <c r="L199"/>
      <c r="M199"/>
      <c r="N199" s="430"/>
      <c r="O199" s="429"/>
      <c r="P199" s="6"/>
      <c r="Q199" s="240"/>
      <c r="R199" s="240"/>
      <c r="S199" s="240"/>
      <c r="T199" s="6"/>
      <c r="U199" s="6"/>
      <c r="V199" s="6"/>
      <c r="W199" s="6"/>
      <c r="X199" s="6"/>
      <c r="Y199" s="6"/>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6"/>
      <c r="IQ199" s="6"/>
      <c r="IR199" s="6"/>
      <c r="IS199" s="6"/>
      <c r="IT199" s="6"/>
      <c r="IU199" s="6"/>
      <c r="IV199" s="6"/>
    </row>
    <row r="200" spans="1:256" ht="15">
      <c r="A200"/>
      <c r="B200"/>
      <c r="C200"/>
      <c r="D200"/>
      <c r="E200"/>
      <c r="F200"/>
      <c r="G200"/>
      <c r="H200"/>
      <c r="I200"/>
      <c r="J200"/>
      <c r="K200"/>
      <c r="L200"/>
      <c r="M200"/>
      <c r="N200" s="430"/>
      <c r="O200" s="429"/>
      <c r="P200" s="6"/>
      <c r="Q200" s="240"/>
      <c r="R200" s="240"/>
      <c r="S200" s="240"/>
      <c r="T200" s="6"/>
      <c r="U200" s="6"/>
      <c r="V200" s="6"/>
      <c r="W200" s="6"/>
      <c r="X200" s="6"/>
      <c r="Y200" s="6"/>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c r="IV200" s="6"/>
    </row>
    <row r="201" spans="1:256" ht="15">
      <c r="A201"/>
      <c r="B201"/>
      <c r="C201"/>
      <c r="D201"/>
      <c r="E201"/>
      <c r="F201"/>
      <c r="G201"/>
      <c r="H201"/>
      <c r="I201"/>
      <c r="J201"/>
      <c r="K201"/>
      <c r="L201"/>
      <c r="M201"/>
      <c r="N201" s="430"/>
      <c r="O201" s="429"/>
      <c r="P201" s="6"/>
      <c r="Q201" s="240"/>
      <c r="R201" s="240"/>
      <c r="S201" s="240"/>
      <c r="T201" s="6"/>
      <c r="U201" s="6"/>
      <c r="V201" s="6"/>
      <c r="W201" s="6"/>
      <c r="X201" s="6"/>
      <c r="Y201" s="6"/>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c r="IO201" s="6"/>
      <c r="IP201" s="6"/>
      <c r="IQ201" s="6"/>
      <c r="IR201" s="6"/>
      <c r="IS201" s="6"/>
      <c r="IT201" s="6"/>
      <c r="IU201" s="6"/>
      <c r="IV201" s="6"/>
    </row>
    <row r="202" spans="1:256" ht="15.75" customHeight="1">
      <c r="A202"/>
      <c r="B202"/>
      <c r="C202"/>
      <c r="D202"/>
      <c r="E202"/>
      <c r="F202"/>
      <c r="G202"/>
      <c r="H202"/>
      <c r="I202"/>
      <c r="J202"/>
      <c r="K202"/>
      <c r="L202"/>
      <c r="M202"/>
      <c r="N202" s="430"/>
      <c r="O202" s="429"/>
      <c r="P202" s="240"/>
      <c r="Q202" s="240"/>
      <c r="R202" s="240"/>
      <c r="S202" s="240"/>
      <c r="T202" s="6"/>
      <c r="U202" s="6"/>
      <c r="V202" s="6"/>
      <c r="W202" s="6"/>
      <c r="X202" s="6"/>
      <c r="Y202" s="6"/>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c r="IP202" s="6"/>
      <c r="IQ202" s="6"/>
      <c r="IR202" s="6"/>
      <c r="IS202" s="6"/>
      <c r="IT202" s="6"/>
      <c r="IU202" s="6"/>
      <c r="IV202" s="6"/>
    </row>
    <row r="203" spans="1:256" ht="15.75" customHeight="1">
      <c r="A203"/>
      <c r="B203"/>
      <c r="C203"/>
      <c r="D203"/>
      <c r="E203"/>
      <c r="F203"/>
      <c r="G203"/>
      <c r="H203"/>
      <c r="I203"/>
      <c r="J203"/>
      <c r="K203"/>
      <c r="L203"/>
      <c r="M203"/>
      <c r="N203" s="430"/>
      <c r="O203" s="429"/>
      <c r="P203" s="240"/>
      <c r="Q203" s="240"/>
      <c r="R203" s="240"/>
      <c r="S203" s="240"/>
      <c r="T203" s="6"/>
      <c r="U203" s="6"/>
      <c r="V203" s="6"/>
      <c r="W203" s="6"/>
      <c r="X203" s="6"/>
      <c r="Y203" s="6"/>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c r="IV203" s="6"/>
    </row>
    <row r="204" spans="1:256" ht="15.75" customHeight="1">
      <c r="A204"/>
      <c r="B204"/>
      <c r="C204"/>
      <c r="D204"/>
      <c r="E204"/>
      <c r="F204"/>
      <c r="G204"/>
      <c r="H204"/>
      <c r="I204"/>
      <c r="J204"/>
      <c r="K204"/>
      <c r="L204"/>
      <c r="M204"/>
      <c r="N204" s="430"/>
      <c r="O204" s="429"/>
      <c r="P204" s="240"/>
      <c r="Q204" s="240"/>
      <c r="R204" s="240"/>
      <c r="S204" s="240"/>
      <c r="T204" s="6"/>
      <c r="U204" s="6"/>
      <c r="V204" s="6"/>
      <c r="W204" s="6"/>
      <c r="X204" s="6"/>
      <c r="Y204" s="6"/>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c r="IO204" s="6"/>
      <c r="IP204" s="6"/>
      <c r="IQ204" s="6"/>
      <c r="IR204" s="6"/>
      <c r="IS204" s="6"/>
      <c r="IT204" s="6"/>
      <c r="IU204" s="6"/>
      <c r="IV204" s="6"/>
    </row>
    <row r="205" spans="1:256" ht="15.75" customHeight="1">
      <c r="A205"/>
      <c r="B205"/>
      <c r="C205"/>
      <c r="D205"/>
      <c r="E205"/>
      <c r="F205"/>
      <c r="G205"/>
      <c r="H205"/>
      <c r="I205"/>
      <c r="J205"/>
      <c r="K205"/>
      <c r="L205"/>
      <c r="M205"/>
      <c r="N205" s="430"/>
      <c r="O205" s="429"/>
      <c r="P205" s="240"/>
      <c r="Q205" s="240"/>
      <c r="R205" s="240"/>
      <c r="S205" s="240"/>
      <c r="T205" s="6"/>
      <c r="U205" s="6"/>
      <c r="V205" s="6"/>
      <c r="W205" s="6"/>
      <c r="X205" s="6"/>
      <c r="Y205" s="6"/>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c r="IO205" s="6"/>
      <c r="IP205" s="6"/>
      <c r="IQ205" s="6"/>
      <c r="IR205" s="6"/>
      <c r="IS205" s="6"/>
      <c r="IT205" s="6"/>
      <c r="IU205" s="6"/>
      <c r="IV205" s="6"/>
    </row>
    <row r="206" spans="1:256" ht="15.75" customHeight="1">
      <c r="A206"/>
      <c r="B206"/>
      <c r="C206"/>
      <c r="D206"/>
      <c r="E206"/>
      <c r="F206"/>
      <c r="G206"/>
      <c r="H206"/>
      <c r="I206"/>
      <c r="J206"/>
      <c r="K206"/>
      <c r="L206"/>
      <c r="M206"/>
      <c r="N206" s="430"/>
      <c r="O206" s="429"/>
      <c r="P206" s="240"/>
      <c r="Q206" s="240"/>
      <c r="R206" s="240"/>
      <c r="S206" s="240"/>
      <c r="T206" s="6"/>
      <c r="U206" s="6"/>
      <c r="V206" s="6"/>
      <c r="W206" s="6"/>
      <c r="X206" s="6"/>
      <c r="Y206" s="6"/>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6"/>
      <c r="IQ206" s="6"/>
      <c r="IR206" s="6"/>
      <c r="IS206" s="6"/>
      <c r="IT206" s="6"/>
      <c r="IU206" s="6"/>
      <c r="IV206" s="6"/>
    </row>
    <row r="207" spans="1:256" ht="15.75" customHeight="1">
      <c r="A207"/>
      <c r="B207"/>
      <c r="C207"/>
      <c r="D207"/>
      <c r="E207"/>
      <c r="F207"/>
      <c r="G207"/>
      <c r="H207"/>
      <c r="I207"/>
      <c r="J207"/>
      <c r="K207"/>
      <c r="L207"/>
      <c r="M207"/>
      <c r="N207" s="430"/>
      <c r="O207" s="429"/>
      <c r="P207" s="240"/>
      <c r="Q207" s="240"/>
      <c r="R207" s="240"/>
      <c r="S207" s="240"/>
      <c r="T207" s="6"/>
      <c r="U207" s="6"/>
      <c r="V207" s="6"/>
      <c r="W207" s="6"/>
      <c r="X207" s="6"/>
      <c r="Y207" s="6"/>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c r="IO207" s="6"/>
      <c r="IP207" s="6"/>
      <c r="IQ207" s="6"/>
      <c r="IR207" s="6"/>
      <c r="IS207" s="6"/>
      <c r="IT207" s="6"/>
      <c r="IU207" s="6"/>
      <c r="IV207" s="6"/>
    </row>
    <row r="208" spans="1:256" ht="15">
      <c r="A208"/>
      <c r="B208"/>
      <c r="C208"/>
      <c r="D208"/>
      <c r="E208"/>
      <c r="F208"/>
      <c r="G208"/>
      <c r="H208"/>
      <c r="I208"/>
      <c r="J208"/>
      <c r="K208"/>
      <c r="L208"/>
      <c r="M208"/>
      <c r="N208"/>
      <c r="O208" s="432"/>
      <c r="P208" s="6"/>
      <c r="Q208" s="240"/>
      <c r="R208" s="240"/>
      <c r="S208" s="240"/>
      <c r="T208" s="6"/>
      <c r="U208" s="6"/>
      <c r="V208" s="6"/>
      <c r="W208" s="6"/>
      <c r="X208" s="6"/>
      <c r="Y208" s="6"/>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c r="HY208" s="6"/>
      <c r="HZ208" s="6"/>
      <c r="IA208" s="6"/>
      <c r="IB208" s="6"/>
      <c r="IC208" s="6"/>
      <c r="ID208" s="6"/>
      <c r="IE208" s="6"/>
      <c r="IF208" s="6"/>
      <c r="IG208" s="6"/>
      <c r="IH208" s="6"/>
      <c r="II208" s="6"/>
      <c r="IJ208" s="6"/>
      <c r="IK208" s="6"/>
      <c r="IL208" s="6"/>
      <c r="IM208" s="6"/>
      <c r="IN208" s="6"/>
      <c r="IO208" s="6"/>
      <c r="IP208" s="6"/>
      <c r="IQ208" s="6"/>
      <c r="IR208" s="6"/>
      <c r="IS208" s="6"/>
      <c r="IT208" s="6"/>
      <c r="IU208" s="6"/>
      <c r="IV208" s="6"/>
    </row>
    <row r="209" spans="1:256" ht="15">
      <c r="A209"/>
      <c r="B209"/>
      <c r="C209"/>
      <c r="D209"/>
      <c r="E209"/>
      <c r="F209"/>
      <c r="G209"/>
      <c r="H209"/>
      <c r="I209"/>
      <c r="J209"/>
      <c r="K209"/>
      <c r="L209"/>
      <c r="M209"/>
      <c r="N209"/>
      <c r="O209"/>
      <c r="P209" s="6"/>
      <c r="Q209" s="240"/>
      <c r="R209" s="240"/>
      <c r="S209" s="240"/>
      <c r="T209" s="6"/>
      <c r="U209" s="6"/>
      <c r="V209" s="6"/>
      <c r="W209" s="6"/>
      <c r="X209" s="6"/>
      <c r="Y209" s="6"/>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c r="HX209" s="6"/>
      <c r="HY209" s="6"/>
      <c r="HZ209" s="6"/>
      <c r="IA209" s="6"/>
      <c r="IB209" s="6"/>
      <c r="IC209" s="6"/>
      <c r="ID209" s="6"/>
      <c r="IE209" s="6"/>
      <c r="IF209" s="6"/>
      <c r="IG209" s="6"/>
      <c r="IH209" s="6"/>
      <c r="II209" s="6"/>
      <c r="IJ209" s="6"/>
      <c r="IK209" s="6"/>
      <c r="IL209" s="6"/>
      <c r="IM209" s="6"/>
      <c r="IN209" s="6"/>
      <c r="IO209" s="6"/>
      <c r="IP209" s="6"/>
      <c r="IQ209" s="6"/>
      <c r="IR209" s="6"/>
      <c r="IS209" s="6"/>
      <c r="IT209" s="6"/>
      <c r="IU209" s="6"/>
      <c r="IV209" s="6"/>
    </row>
    <row r="210" spans="1:256" ht="15">
      <c r="A210"/>
      <c r="B210"/>
      <c r="C210"/>
      <c r="D210"/>
      <c r="E210"/>
      <c r="F210"/>
      <c r="G210"/>
      <c r="H210"/>
      <c r="I210"/>
      <c r="J210"/>
      <c r="K210"/>
      <c r="L210"/>
      <c r="M210"/>
      <c r="N210"/>
      <c r="O210"/>
      <c r="P210" s="6"/>
      <c r="Q210" s="240"/>
      <c r="R210" s="240"/>
      <c r="S210" s="240"/>
      <c r="T210" s="6"/>
      <c r="U210" s="6"/>
      <c r="V210" s="6"/>
      <c r="W210" s="6"/>
      <c r="X210" s="6"/>
      <c r="Y210" s="6"/>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c r="HT210" s="6"/>
      <c r="HU210" s="6"/>
      <c r="HV210" s="6"/>
      <c r="HW210" s="6"/>
      <c r="HX210" s="6"/>
      <c r="HY210" s="6"/>
      <c r="HZ210" s="6"/>
      <c r="IA210" s="6"/>
      <c r="IB210" s="6"/>
      <c r="IC210" s="6"/>
      <c r="ID210" s="6"/>
      <c r="IE210" s="6"/>
      <c r="IF210" s="6"/>
      <c r="IG210" s="6"/>
      <c r="IH210" s="6"/>
      <c r="II210" s="6"/>
      <c r="IJ210" s="6"/>
      <c r="IK210" s="6"/>
      <c r="IL210" s="6"/>
      <c r="IM210" s="6"/>
      <c r="IN210" s="6"/>
      <c r="IO210" s="6"/>
      <c r="IP210" s="6"/>
      <c r="IQ210" s="6"/>
      <c r="IR210" s="6"/>
      <c r="IS210" s="6"/>
      <c r="IT210" s="6"/>
      <c r="IU210" s="6"/>
      <c r="IV210" s="6"/>
    </row>
    <row r="211" spans="1:256" ht="15.75" customHeight="1">
      <c r="A211" s="428"/>
      <c r="B211" s="428"/>
      <c r="C211" s="428"/>
      <c r="D211" s="428"/>
      <c r="E211" s="428"/>
      <c r="F211" s="428"/>
      <c r="G211" s="428"/>
      <c r="H211" s="428"/>
      <c r="I211" s="428"/>
      <c r="J211" s="428"/>
      <c r="K211" s="428"/>
      <c r="L211" s="428"/>
      <c r="M211" s="428"/>
      <c r="N211" s="428"/>
      <c r="O211" s="428"/>
      <c r="P211" s="6"/>
      <c r="Q211" s="240"/>
      <c r="R211" s="240"/>
      <c r="S211" s="240"/>
      <c r="T211" s="6"/>
      <c r="U211" s="6"/>
      <c r="V211" s="6"/>
      <c r="W211" s="6"/>
      <c r="X211" s="6"/>
      <c r="Y211" s="6"/>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c r="IK211" s="6"/>
      <c r="IL211" s="6"/>
      <c r="IM211" s="6"/>
      <c r="IN211" s="6"/>
      <c r="IO211" s="6"/>
      <c r="IP211" s="6"/>
      <c r="IQ211" s="6"/>
      <c r="IR211" s="6"/>
      <c r="IS211" s="6"/>
      <c r="IT211" s="6"/>
      <c r="IU211" s="6"/>
      <c r="IV211" s="6"/>
    </row>
    <row r="212" spans="1:256" ht="15.75" customHeight="1">
      <c r="A212" s="429"/>
      <c r="B212" s="429"/>
      <c r="C212" s="429"/>
      <c r="D212" s="429"/>
      <c r="E212" s="429"/>
      <c r="F212" s="429"/>
      <c r="G212" s="429"/>
      <c r="H212" s="429"/>
      <c r="I212" s="429"/>
      <c r="J212" s="429"/>
      <c r="K212" s="429"/>
      <c r="L212" s="429"/>
      <c r="M212" s="429"/>
      <c r="N212" s="429"/>
      <c r="O212" s="429"/>
      <c r="P212" s="240"/>
      <c r="Q212" s="240"/>
      <c r="R212" s="240"/>
      <c r="S212" s="240"/>
      <c r="T212" s="6"/>
      <c r="U212" s="6"/>
      <c r="V212" s="6"/>
      <c r="W212" s="6"/>
      <c r="X212" s="6"/>
      <c r="Y212" s="6"/>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c r="HT212" s="6"/>
      <c r="HU212" s="6"/>
      <c r="HV212" s="6"/>
      <c r="HW212" s="6"/>
      <c r="HX212" s="6"/>
      <c r="HY212" s="6"/>
      <c r="HZ212" s="6"/>
      <c r="IA212" s="6"/>
      <c r="IB212" s="6"/>
      <c r="IC212" s="6"/>
      <c r="ID212" s="6"/>
      <c r="IE212" s="6"/>
      <c r="IF212" s="6"/>
      <c r="IG212" s="6"/>
      <c r="IH212" s="6"/>
      <c r="II212" s="6"/>
      <c r="IJ212" s="6"/>
      <c r="IK212" s="6"/>
      <c r="IL212" s="6"/>
      <c r="IM212" s="6"/>
      <c r="IN212" s="6"/>
      <c r="IO212" s="6"/>
      <c r="IP212" s="6"/>
      <c r="IQ212" s="6"/>
      <c r="IR212" s="6"/>
      <c r="IS212" s="6"/>
      <c r="IT212" s="6"/>
      <c r="IU212" s="6"/>
      <c r="IV212" s="6"/>
    </row>
    <row r="213" spans="1:256" ht="15.75" customHeight="1">
      <c r="A213" s="429"/>
      <c r="B213" s="429"/>
      <c r="C213" s="429"/>
      <c r="D213" s="429"/>
      <c r="E213" s="429"/>
      <c r="F213" s="429"/>
      <c r="G213" s="429"/>
      <c r="H213" s="429"/>
      <c r="I213" s="429"/>
      <c r="J213" s="429"/>
      <c r="K213" s="429"/>
      <c r="L213" s="429"/>
      <c r="M213" s="429"/>
      <c r="N213" s="429"/>
      <c r="O213" s="429"/>
      <c r="P213" s="240"/>
      <c r="Q213" s="240"/>
      <c r="R213" s="240"/>
      <c r="S213" s="240"/>
      <c r="T213" s="6"/>
      <c r="U213" s="6"/>
      <c r="V213" s="6"/>
      <c r="W213" s="6"/>
      <c r="X213" s="6"/>
      <c r="Y213" s="6"/>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c r="HO213" s="6"/>
      <c r="HP213" s="6"/>
      <c r="HQ213" s="6"/>
      <c r="HR213" s="6"/>
      <c r="HS213" s="6"/>
      <c r="HT213" s="6"/>
      <c r="HU213" s="6"/>
      <c r="HV213" s="6"/>
      <c r="HW213" s="6"/>
      <c r="HX213" s="6"/>
      <c r="HY213" s="6"/>
      <c r="HZ213" s="6"/>
      <c r="IA213" s="6"/>
      <c r="IB213" s="6"/>
      <c r="IC213" s="6"/>
      <c r="ID213" s="6"/>
      <c r="IE213" s="6"/>
      <c r="IF213" s="6"/>
      <c r="IG213" s="6"/>
      <c r="IH213" s="6"/>
      <c r="II213" s="6"/>
      <c r="IJ213" s="6"/>
      <c r="IK213" s="6"/>
      <c r="IL213" s="6"/>
      <c r="IM213" s="6"/>
      <c r="IN213" s="6"/>
      <c r="IO213" s="6"/>
      <c r="IP213" s="6"/>
      <c r="IQ213" s="6"/>
      <c r="IR213" s="6"/>
      <c r="IS213" s="6"/>
      <c r="IT213" s="6"/>
      <c r="IU213" s="6"/>
      <c r="IV213" s="6"/>
    </row>
    <row r="214" spans="1:256" ht="15.75" customHeight="1">
      <c r="A214" s="429"/>
      <c r="B214" s="429"/>
      <c r="C214" s="429"/>
      <c r="D214" s="429"/>
      <c r="E214" s="429"/>
      <c r="F214" s="429"/>
      <c r="G214" s="429"/>
      <c r="H214" s="429"/>
      <c r="I214" s="429"/>
      <c r="J214" s="429"/>
      <c r="K214" s="429"/>
      <c r="L214" s="429"/>
      <c r="M214" s="429"/>
      <c r="N214" s="429"/>
      <c r="O214" s="429"/>
      <c r="P214" s="240"/>
      <c r="Q214" s="240"/>
      <c r="R214" s="240"/>
      <c r="S214" s="240"/>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c r="HT214" s="6"/>
      <c r="HU214" s="6"/>
      <c r="HV214" s="6"/>
      <c r="HW214" s="6"/>
      <c r="HX214" s="6"/>
      <c r="HY214" s="6"/>
      <c r="HZ214" s="6"/>
      <c r="IA214" s="6"/>
      <c r="IB214" s="6"/>
      <c r="IC214" s="6"/>
      <c r="ID214" s="6"/>
      <c r="IE214" s="6"/>
      <c r="IF214" s="6"/>
      <c r="IG214" s="6"/>
      <c r="IH214" s="6"/>
      <c r="II214" s="6"/>
      <c r="IJ214" s="6"/>
      <c r="IK214" s="6"/>
      <c r="IL214" s="6"/>
      <c r="IM214" s="6"/>
      <c r="IN214" s="6"/>
      <c r="IO214" s="6"/>
      <c r="IP214" s="6"/>
      <c r="IQ214" s="6"/>
      <c r="IR214" s="6"/>
      <c r="IS214" s="6"/>
      <c r="IT214" s="6"/>
      <c r="IU214" s="6"/>
      <c r="IV214" s="6"/>
    </row>
    <row r="215" spans="1:256" ht="15.75" customHeight="1">
      <c r="A215" s="429"/>
      <c r="B215" s="429"/>
      <c r="C215" s="429"/>
      <c r="D215" s="429"/>
      <c r="E215" s="429"/>
      <c r="F215" s="429"/>
      <c r="G215" s="429"/>
      <c r="H215" s="429"/>
      <c r="I215" s="429"/>
      <c r="J215" s="429"/>
      <c r="K215" s="429"/>
      <c r="L215" s="429"/>
      <c r="M215" s="429"/>
      <c r="N215" s="429"/>
      <c r="O215" s="429"/>
      <c r="P215" s="240"/>
      <c r="Q215" s="240"/>
      <c r="R215" s="240"/>
      <c r="S215" s="240"/>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c r="HU215" s="6"/>
      <c r="HV215" s="6"/>
      <c r="HW215" s="6"/>
      <c r="HX215" s="6"/>
      <c r="HY215" s="6"/>
      <c r="HZ215" s="6"/>
      <c r="IA215" s="6"/>
      <c r="IB215" s="6"/>
      <c r="IC215" s="6"/>
      <c r="ID215" s="6"/>
      <c r="IE215" s="6"/>
      <c r="IF215" s="6"/>
      <c r="IG215" s="6"/>
      <c r="IH215" s="6"/>
      <c r="II215" s="6"/>
      <c r="IJ215" s="6"/>
      <c r="IK215" s="6"/>
      <c r="IL215" s="6"/>
      <c r="IM215" s="6"/>
      <c r="IN215" s="6"/>
      <c r="IO215" s="6"/>
      <c r="IP215" s="6"/>
      <c r="IQ215" s="6"/>
      <c r="IR215" s="6"/>
      <c r="IS215" s="6"/>
      <c r="IT215" s="6"/>
      <c r="IU215" s="6"/>
      <c r="IV215" s="6"/>
    </row>
    <row r="216" spans="1:256" ht="15.75" customHeight="1">
      <c r="A216" s="429"/>
      <c r="B216" s="429"/>
      <c r="C216" s="429"/>
      <c r="D216" s="429"/>
      <c r="E216" s="429"/>
      <c r="F216" s="429"/>
      <c r="G216" s="429"/>
      <c r="H216" s="429"/>
      <c r="I216" s="429"/>
      <c r="J216" s="429"/>
      <c r="K216" s="429"/>
      <c r="L216" s="429"/>
      <c r="M216" s="429"/>
      <c r="N216" s="429"/>
      <c r="O216" s="429"/>
      <c r="P216" s="240"/>
      <c r="Q216" s="240"/>
      <c r="R216" s="240"/>
      <c r="S216" s="240"/>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6"/>
      <c r="HN216" s="6"/>
      <c r="HO216" s="6"/>
      <c r="HP216" s="6"/>
      <c r="HQ216" s="6"/>
      <c r="HR216" s="6"/>
      <c r="HS216" s="6"/>
      <c r="HT216" s="6"/>
      <c r="HU216" s="6"/>
      <c r="HV216" s="6"/>
      <c r="HW216" s="6"/>
      <c r="HX216" s="6"/>
      <c r="HY216" s="6"/>
      <c r="HZ216" s="6"/>
      <c r="IA216" s="6"/>
      <c r="IB216" s="6"/>
      <c r="IC216" s="6"/>
      <c r="ID216" s="6"/>
      <c r="IE216" s="6"/>
      <c r="IF216" s="6"/>
      <c r="IG216" s="6"/>
      <c r="IH216" s="6"/>
      <c r="II216" s="6"/>
      <c r="IJ216" s="6"/>
      <c r="IK216" s="6"/>
      <c r="IL216" s="6"/>
      <c r="IM216" s="6"/>
      <c r="IN216" s="6"/>
      <c r="IO216" s="6"/>
      <c r="IP216" s="6"/>
      <c r="IQ216" s="6"/>
      <c r="IR216" s="6"/>
      <c r="IS216" s="6"/>
      <c r="IT216" s="6"/>
      <c r="IU216" s="6"/>
      <c r="IV216" s="6"/>
    </row>
    <row r="217" spans="1:256" ht="15.75" customHeight="1">
      <c r="A217" s="429"/>
      <c r="B217" s="429"/>
      <c r="C217" s="429"/>
      <c r="D217" s="429"/>
      <c r="E217" s="429"/>
      <c r="F217" s="429"/>
      <c r="G217" s="429"/>
      <c r="H217" s="429"/>
      <c r="I217" s="429"/>
      <c r="J217" s="429"/>
      <c r="K217" s="429"/>
      <c r="L217" s="429"/>
      <c r="M217" s="429"/>
      <c r="N217" s="429"/>
      <c r="O217" s="429"/>
      <c r="P217" s="240"/>
      <c r="Q217" s="240"/>
      <c r="R217" s="240"/>
      <c r="S217" s="240"/>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6"/>
      <c r="HN217" s="6"/>
      <c r="HO217" s="6"/>
      <c r="HP217" s="6"/>
      <c r="HQ217" s="6"/>
      <c r="HR217" s="6"/>
      <c r="HS217" s="6"/>
      <c r="HT217" s="6"/>
      <c r="HU217" s="6"/>
      <c r="HV217" s="6"/>
      <c r="HW217" s="6"/>
      <c r="HX217" s="6"/>
      <c r="HY217" s="6"/>
      <c r="HZ217" s="6"/>
      <c r="IA217" s="6"/>
      <c r="IB217" s="6"/>
      <c r="IC217" s="6"/>
      <c r="ID217" s="6"/>
      <c r="IE217" s="6"/>
      <c r="IF217" s="6"/>
      <c r="IG217" s="6"/>
      <c r="IH217" s="6"/>
      <c r="II217" s="6"/>
      <c r="IJ217" s="6"/>
      <c r="IK217" s="6"/>
      <c r="IL217" s="6"/>
      <c r="IM217" s="6"/>
      <c r="IN217" s="6"/>
      <c r="IO217" s="6"/>
      <c r="IP217" s="6"/>
      <c r="IQ217" s="6"/>
      <c r="IR217" s="6"/>
      <c r="IS217" s="6"/>
      <c r="IT217" s="6"/>
      <c r="IU217" s="6"/>
      <c r="IV217" s="6"/>
    </row>
    <row r="218" spans="1:256" ht="15.75" customHeight="1">
      <c r="A218" s="429"/>
      <c r="B218" s="429"/>
      <c r="C218" s="429"/>
      <c r="D218" s="429"/>
      <c r="E218" s="429"/>
      <c r="F218" s="429"/>
      <c r="G218" s="429"/>
      <c r="H218" s="429"/>
      <c r="I218" s="429"/>
      <c r="J218" s="429"/>
      <c r="K218" s="429"/>
      <c r="L218" s="429"/>
      <c r="M218" s="429"/>
      <c r="N218" s="429"/>
      <c r="O218" s="429"/>
      <c r="P218" s="240"/>
      <c r="Q218" s="240"/>
      <c r="R218" s="240"/>
      <c r="S218" s="240"/>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6"/>
      <c r="HN218" s="6"/>
      <c r="HO218" s="6"/>
      <c r="HP218" s="6"/>
      <c r="HQ218" s="6"/>
      <c r="HR218" s="6"/>
      <c r="HS218" s="6"/>
      <c r="HT218" s="6"/>
      <c r="HU218" s="6"/>
      <c r="HV218" s="6"/>
      <c r="HW218" s="6"/>
      <c r="HX218" s="6"/>
      <c r="HY218" s="6"/>
      <c r="HZ218" s="6"/>
      <c r="IA218" s="6"/>
      <c r="IB218" s="6"/>
      <c r="IC218" s="6"/>
      <c r="ID218" s="6"/>
      <c r="IE218" s="6"/>
      <c r="IF218" s="6"/>
      <c r="IG218" s="6"/>
      <c r="IH218" s="6"/>
      <c r="II218" s="6"/>
      <c r="IJ218" s="6"/>
      <c r="IK218" s="6"/>
      <c r="IL218" s="6"/>
      <c r="IM218" s="6"/>
      <c r="IN218" s="6"/>
      <c r="IO218" s="6"/>
      <c r="IP218" s="6"/>
      <c r="IQ218" s="6"/>
      <c r="IR218" s="6"/>
      <c r="IS218" s="6"/>
      <c r="IT218" s="6"/>
      <c r="IU218" s="6"/>
      <c r="IV218" s="6"/>
    </row>
    <row r="219" spans="1:256" ht="15.75" customHeight="1">
      <c r="A219" s="429"/>
      <c r="B219" s="429"/>
      <c r="C219" s="429"/>
      <c r="D219" s="429"/>
      <c r="E219" s="429"/>
      <c r="F219" s="429"/>
      <c r="G219" s="429"/>
      <c r="H219" s="429"/>
      <c r="I219" s="429"/>
      <c r="J219" s="429"/>
      <c r="K219" s="429"/>
      <c r="L219" s="429"/>
      <c r="M219" s="429"/>
      <c r="N219" s="429"/>
      <c r="O219" s="429"/>
      <c r="P219" s="240"/>
      <c r="Q219" s="240"/>
      <c r="R219" s="240"/>
      <c r="S219" s="240"/>
      <c r="T219" s="6"/>
      <c r="U219" s="6"/>
      <c r="V219" s="6"/>
      <c r="W219" s="6"/>
      <c r="X219" s="6"/>
      <c r="Y219" s="6"/>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c r="GI219" s="6"/>
      <c r="GJ219" s="6"/>
      <c r="GK219" s="6"/>
      <c r="GL219" s="6"/>
      <c r="GM219" s="6"/>
      <c r="GN219" s="6"/>
      <c r="GO219" s="6"/>
      <c r="GP219" s="6"/>
      <c r="GQ219" s="6"/>
      <c r="GR219" s="6"/>
      <c r="GS219" s="6"/>
      <c r="GT219" s="6"/>
      <c r="GU219" s="6"/>
      <c r="GV219" s="6"/>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c r="HY219" s="6"/>
      <c r="HZ219" s="6"/>
      <c r="IA219" s="6"/>
      <c r="IB219" s="6"/>
      <c r="IC219" s="6"/>
      <c r="ID219" s="6"/>
      <c r="IE219" s="6"/>
      <c r="IF219" s="6"/>
      <c r="IG219" s="6"/>
      <c r="IH219" s="6"/>
      <c r="II219" s="6"/>
      <c r="IJ219" s="6"/>
      <c r="IK219" s="6"/>
      <c r="IL219" s="6"/>
      <c r="IM219" s="6"/>
      <c r="IN219" s="6"/>
      <c r="IO219" s="6"/>
      <c r="IP219" s="6"/>
      <c r="IQ219" s="6"/>
      <c r="IR219" s="6"/>
      <c r="IS219" s="6"/>
      <c r="IT219" s="6"/>
      <c r="IU219" s="6"/>
      <c r="IV219" s="6"/>
    </row>
    <row r="220" spans="1:256" ht="15.75" customHeight="1">
      <c r="A220" s="429"/>
      <c r="B220" s="429"/>
      <c r="C220" s="429"/>
      <c r="D220" s="429"/>
      <c r="E220" s="429"/>
      <c r="F220" s="429"/>
      <c r="G220" s="429"/>
      <c r="H220" s="429"/>
      <c r="I220" s="429"/>
      <c r="J220" s="429"/>
      <c r="K220" s="429"/>
      <c r="L220" s="429"/>
      <c r="M220" s="429"/>
      <c r="N220" s="429"/>
      <c r="O220" s="429"/>
      <c r="P220" s="240"/>
      <c r="Q220" s="240"/>
      <c r="R220" s="240"/>
      <c r="S220" s="240"/>
      <c r="T220" s="6"/>
      <c r="U220" s="6"/>
      <c r="V220" s="6"/>
      <c r="W220" s="6"/>
      <c r="X220" s="6"/>
      <c r="Y220" s="6"/>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c r="FT220" s="6"/>
      <c r="FU220" s="6"/>
      <c r="FV220" s="6"/>
      <c r="FW220" s="6"/>
      <c r="FX220" s="6"/>
      <c r="FY220" s="6"/>
      <c r="FZ220" s="6"/>
      <c r="GA220" s="6"/>
      <c r="GB220" s="6"/>
      <c r="GC220" s="6"/>
      <c r="GD220" s="6"/>
      <c r="GE220" s="6"/>
      <c r="GF220" s="6"/>
      <c r="GG220" s="6"/>
      <c r="GH220" s="6"/>
      <c r="GI220" s="6"/>
      <c r="GJ220" s="6"/>
      <c r="GK220" s="6"/>
      <c r="GL220" s="6"/>
      <c r="GM220" s="6"/>
      <c r="GN220" s="6"/>
      <c r="GO220" s="6"/>
      <c r="GP220" s="6"/>
      <c r="GQ220" s="6"/>
      <c r="GR220" s="6"/>
      <c r="GS220" s="6"/>
      <c r="GT220" s="6"/>
      <c r="GU220" s="6"/>
      <c r="GV220" s="6"/>
      <c r="GW220" s="6"/>
      <c r="GX220" s="6"/>
      <c r="GY220" s="6"/>
      <c r="GZ220" s="6"/>
      <c r="HA220" s="6"/>
      <c r="HB220" s="6"/>
      <c r="HC220" s="6"/>
      <c r="HD220" s="6"/>
      <c r="HE220" s="6"/>
      <c r="HF220" s="6"/>
      <c r="HG220" s="6"/>
      <c r="HH220" s="6"/>
      <c r="HI220" s="6"/>
      <c r="HJ220" s="6"/>
      <c r="HK220" s="6"/>
      <c r="HL220" s="6"/>
      <c r="HM220" s="6"/>
      <c r="HN220" s="6"/>
      <c r="HO220" s="6"/>
      <c r="HP220" s="6"/>
      <c r="HQ220" s="6"/>
      <c r="HR220" s="6"/>
      <c r="HS220" s="6"/>
      <c r="HT220" s="6"/>
      <c r="HU220" s="6"/>
      <c r="HV220" s="6"/>
      <c r="HW220" s="6"/>
      <c r="HX220" s="6"/>
      <c r="HY220" s="6"/>
      <c r="HZ220" s="6"/>
      <c r="IA220" s="6"/>
      <c r="IB220" s="6"/>
      <c r="IC220" s="6"/>
      <c r="ID220" s="6"/>
      <c r="IE220" s="6"/>
      <c r="IF220" s="6"/>
      <c r="IG220" s="6"/>
      <c r="IH220" s="6"/>
      <c r="II220" s="6"/>
      <c r="IJ220" s="6"/>
      <c r="IK220" s="6"/>
      <c r="IL220" s="6"/>
      <c r="IM220" s="6"/>
      <c r="IN220" s="6"/>
      <c r="IO220" s="6"/>
      <c r="IP220" s="6"/>
      <c r="IQ220" s="6"/>
      <c r="IR220" s="6"/>
      <c r="IS220" s="6"/>
      <c r="IT220" s="6"/>
      <c r="IU220" s="6"/>
      <c r="IV220" s="6"/>
    </row>
    <row r="221" spans="1:256" ht="15.75" customHeight="1">
      <c r="A221" s="429"/>
      <c r="B221" s="429"/>
      <c r="C221" s="429"/>
      <c r="D221" s="429"/>
      <c r="E221" s="429"/>
      <c r="F221" s="429"/>
      <c r="G221" s="429"/>
      <c r="H221" s="429"/>
      <c r="I221" s="429"/>
      <c r="J221" s="429"/>
      <c r="K221" s="429"/>
      <c r="L221" s="429"/>
      <c r="M221" s="429"/>
      <c r="N221" s="429"/>
      <c r="O221" s="429"/>
      <c r="P221" s="240"/>
      <c r="Q221" s="240"/>
      <c r="R221" s="240"/>
      <c r="S221" s="240"/>
      <c r="T221" s="6"/>
      <c r="U221" s="6"/>
      <c r="V221" s="6"/>
      <c r="W221" s="6"/>
      <c r="X221" s="6"/>
      <c r="Y221" s="6"/>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c r="GI221" s="6"/>
      <c r="GJ221" s="6"/>
      <c r="GK221" s="6"/>
      <c r="GL221" s="6"/>
      <c r="GM221" s="6"/>
      <c r="GN221" s="6"/>
      <c r="GO221" s="6"/>
      <c r="GP221" s="6"/>
      <c r="GQ221" s="6"/>
      <c r="GR221" s="6"/>
      <c r="GS221" s="6"/>
      <c r="GT221" s="6"/>
      <c r="GU221" s="6"/>
      <c r="GV221" s="6"/>
      <c r="GW221" s="6"/>
      <c r="GX221" s="6"/>
      <c r="GY221" s="6"/>
      <c r="GZ221" s="6"/>
      <c r="HA221" s="6"/>
      <c r="HB221" s="6"/>
      <c r="HC221" s="6"/>
      <c r="HD221" s="6"/>
      <c r="HE221" s="6"/>
      <c r="HF221" s="6"/>
      <c r="HG221" s="6"/>
      <c r="HH221" s="6"/>
      <c r="HI221" s="6"/>
      <c r="HJ221" s="6"/>
      <c r="HK221" s="6"/>
      <c r="HL221" s="6"/>
      <c r="HM221" s="6"/>
      <c r="HN221" s="6"/>
      <c r="HO221" s="6"/>
      <c r="HP221" s="6"/>
      <c r="HQ221" s="6"/>
      <c r="HR221" s="6"/>
      <c r="HS221" s="6"/>
      <c r="HT221" s="6"/>
      <c r="HU221" s="6"/>
      <c r="HV221" s="6"/>
      <c r="HW221" s="6"/>
      <c r="HX221" s="6"/>
      <c r="HY221" s="6"/>
      <c r="HZ221" s="6"/>
      <c r="IA221" s="6"/>
      <c r="IB221" s="6"/>
      <c r="IC221" s="6"/>
      <c r="ID221" s="6"/>
      <c r="IE221" s="6"/>
      <c r="IF221" s="6"/>
      <c r="IG221" s="6"/>
      <c r="IH221" s="6"/>
      <c r="II221" s="6"/>
      <c r="IJ221" s="6"/>
      <c r="IK221" s="6"/>
      <c r="IL221" s="6"/>
      <c r="IM221" s="6"/>
      <c r="IN221" s="6"/>
      <c r="IO221" s="6"/>
      <c r="IP221" s="6"/>
      <c r="IQ221" s="6"/>
      <c r="IR221" s="6"/>
      <c r="IS221" s="6"/>
      <c r="IT221" s="6"/>
      <c r="IU221" s="6"/>
      <c r="IV221" s="6"/>
    </row>
    <row r="222" spans="1:256" ht="15.75" customHeight="1">
      <c r="A222" s="429"/>
      <c r="B222" s="429"/>
      <c r="C222" s="429"/>
      <c r="D222" s="429"/>
      <c r="E222" s="429"/>
      <c r="F222" s="429"/>
      <c r="G222" s="429"/>
      <c r="H222" s="429"/>
      <c r="I222" s="429"/>
      <c r="J222" s="429"/>
      <c r="K222" s="429"/>
      <c r="L222" s="429"/>
      <c r="M222" s="429"/>
      <c r="N222" s="429"/>
      <c r="O222" s="429"/>
      <c r="P222" s="6"/>
      <c r="Q222" s="240"/>
      <c r="R222" s="240"/>
      <c r="S222" s="240"/>
      <c r="T222" s="6"/>
      <c r="U222" s="6"/>
      <c r="V222" s="6"/>
      <c r="W222" s="6"/>
      <c r="X222" s="6"/>
      <c r="Y222" s="6"/>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c r="GF222" s="6"/>
      <c r="GG222" s="6"/>
      <c r="GH222" s="6"/>
      <c r="GI222" s="6"/>
      <c r="GJ222" s="6"/>
      <c r="GK222" s="6"/>
      <c r="GL222" s="6"/>
      <c r="GM222" s="6"/>
      <c r="GN222" s="6"/>
      <c r="GO222" s="6"/>
      <c r="GP222" s="6"/>
      <c r="GQ222" s="6"/>
      <c r="GR222" s="6"/>
      <c r="GS222" s="6"/>
      <c r="GT222" s="6"/>
      <c r="GU222" s="6"/>
      <c r="GV222" s="6"/>
      <c r="GW222" s="6"/>
      <c r="GX222" s="6"/>
      <c r="GY222" s="6"/>
      <c r="GZ222" s="6"/>
      <c r="HA222" s="6"/>
      <c r="HB222" s="6"/>
      <c r="HC222" s="6"/>
      <c r="HD222" s="6"/>
      <c r="HE222" s="6"/>
      <c r="HF222" s="6"/>
      <c r="HG222" s="6"/>
      <c r="HH222" s="6"/>
      <c r="HI222" s="6"/>
      <c r="HJ222" s="6"/>
      <c r="HK222" s="6"/>
      <c r="HL222" s="6"/>
      <c r="HM222" s="6"/>
      <c r="HN222" s="6"/>
      <c r="HO222" s="6"/>
      <c r="HP222" s="6"/>
      <c r="HQ222" s="6"/>
      <c r="HR222" s="6"/>
      <c r="HS222" s="6"/>
      <c r="HT222" s="6"/>
      <c r="HU222" s="6"/>
      <c r="HV222" s="6"/>
      <c r="HW222" s="6"/>
      <c r="HX222" s="6"/>
      <c r="HY222" s="6"/>
      <c r="HZ222" s="6"/>
      <c r="IA222" s="6"/>
      <c r="IB222" s="6"/>
      <c r="IC222" s="6"/>
      <c r="ID222" s="6"/>
      <c r="IE222" s="6"/>
      <c r="IF222" s="6"/>
      <c r="IG222" s="6"/>
      <c r="IH222" s="6"/>
      <c r="II222" s="6"/>
      <c r="IJ222" s="6"/>
      <c r="IK222" s="6"/>
      <c r="IL222" s="6"/>
      <c r="IM222" s="6"/>
      <c r="IN222" s="6"/>
      <c r="IO222" s="6"/>
      <c r="IP222" s="6"/>
      <c r="IQ222" s="6"/>
      <c r="IR222" s="6"/>
      <c r="IS222" s="6"/>
      <c r="IT222" s="6"/>
      <c r="IU222" s="6"/>
      <c r="IV222" s="6"/>
    </row>
    <row r="223" spans="1:256" ht="15.75" customHeight="1">
      <c r="A223" s="429"/>
      <c r="B223" s="429"/>
      <c r="C223" s="429"/>
      <c r="D223" s="429"/>
      <c r="E223" s="429"/>
      <c r="F223" s="429"/>
      <c r="G223" s="429"/>
      <c r="H223" s="429"/>
      <c r="I223" s="429"/>
      <c r="J223" s="429"/>
      <c r="K223" s="429"/>
      <c r="L223" s="429"/>
      <c r="M223" s="429"/>
      <c r="N223" s="429"/>
      <c r="O223" s="429"/>
      <c r="P223" s="6"/>
      <c r="Q223" s="240"/>
      <c r="R223" s="240"/>
      <c r="S223" s="240"/>
      <c r="T223" s="6"/>
      <c r="U223" s="6"/>
      <c r="V223" s="6"/>
      <c r="W223" s="6"/>
      <c r="X223" s="6"/>
      <c r="Y223" s="6"/>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c r="GI223" s="6"/>
      <c r="GJ223" s="6"/>
      <c r="GK223" s="6"/>
      <c r="GL223" s="6"/>
      <c r="GM223" s="6"/>
      <c r="GN223" s="6"/>
      <c r="GO223" s="6"/>
      <c r="GP223" s="6"/>
      <c r="GQ223" s="6"/>
      <c r="GR223" s="6"/>
      <c r="GS223" s="6"/>
      <c r="GT223" s="6"/>
      <c r="GU223" s="6"/>
      <c r="GV223" s="6"/>
      <c r="GW223" s="6"/>
      <c r="GX223" s="6"/>
      <c r="GY223" s="6"/>
      <c r="GZ223" s="6"/>
      <c r="HA223" s="6"/>
      <c r="HB223" s="6"/>
      <c r="HC223" s="6"/>
      <c r="HD223" s="6"/>
      <c r="HE223" s="6"/>
      <c r="HF223" s="6"/>
      <c r="HG223" s="6"/>
      <c r="HH223" s="6"/>
      <c r="HI223" s="6"/>
      <c r="HJ223" s="6"/>
      <c r="HK223" s="6"/>
      <c r="HL223" s="6"/>
      <c r="HM223" s="6"/>
      <c r="HN223" s="6"/>
      <c r="HO223" s="6"/>
      <c r="HP223" s="6"/>
      <c r="HQ223" s="6"/>
      <c r="HR223" s="6"/>
      <c r="HS223" s="6"/>
      <c r="HT223" s="6"/>
      <c r="HU223" s="6"/>
      <c r="HV223" s="6"/>
      <c r="HW223" s="6"/>
      <c r="HX223" s="6"/>
      <c r="HY223" s="6"/>
      <c r="HZ223" s="6"/>
      <c r="IA223" s="6"/>
      <c r="IB223" s="6"/>
      <c r="IC223" s="6"/>
      <c r="ID223" s="6"/>
      <c r="IE223" s="6"/>
      <c r="IF223" s="6"/>
      <c r="IG223" s="6"/>
      <c r="IH223" s="6"/>
      <c r="II223" s="6"/>
      <c r="IJ223" s="6"/>
      <c r="IK223" s="6"/>
      <c r="IL223" s="6"/>
      <c r="IM223" s="6"/>
      <c r="IN223" s="6"/>
      <c r="IO223" s="6"/>
      <c r="IP223" s="6"/>
      <c r="IQ223" s="6"/>
      <c r="IR223" s="6"/>
      <c r="IS223" s="6"/>
      <c r="IT223" s="6"/>
      <c r="IU223" s="6"/>
      <c r="IV223" s="6"/>
    </row>
    <row r="224" spans="1:256" ht="15.75" customHeight="1">
      <c r="A224" s="429"/>
      <c r="B224" s="429"/>
      <c r="C224" s="429"/>
      <c r="D224" s="429"/>
      <c r="E224" s="429"/>
      <c r="F224" s="429"/>
      <c r="G224" s="429"/>
      <c r="H224" s="429"/>
      <c r="I224" s="429"/>
      <c r="J224" s="429"/>
      <c r="K224" s="429"/>
      <c r="L224" s="429"/>
      <c r="M224" s="429"/>
      <c r="N224" s="429"/>
      <c r="O224" s="429"/>
      <c r="P224" s="240"/>
      <c r="Q224" s="240"/>
      <c r="R224" s="240"/>
      <c r="S224" s="240"/>
      <c r="T224" s="6"/>
      <c r="U224" s="6"/>
      <c r="V224" s="6"/>
      <c r="W224" s="6"/>
      <c r="X224" s="6"/>
      <c r="Y224" s="6"/>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c r="GF224" s="6"/>
      <c r="GG224" s="6"/>
      <c r="GH224" s="6"/>
      <c r="GI224" s="6"/>
      <c r="GJ224" s="6"/>
      <c r="GK224" s="6"/>
      <c r="GL224" s="6"/>
      <c r="GM224" s="6"/>
      <c r="GN224" s="6"/>
      <c r="GO224" s="6"/>
      <c r="GP224" s="6"/>
      <c r="GQ224" s="6"/>
      <c r="GR224" s="6"/>
      <c r="GS224" s="6"/>
      <c r="GT224" s="6"/>
      <c r="GU224" s="6"/>
      <c r="GV224" s="6"/>
      <c r="GW224" s="6"/>
      <c r="GX224" s="6"/>
      <c r="GY224" s="6"/>
      <c r="GZ224" s="6"/>
      <c r="HA224" s="6"/>
      <c r="HB224" s="6"/>
      <c r="HC224" s="6"/>
      <c r="HD224" s="6"/>
      <c r="HE224" s="6"/>
      <c r="HF224" s="6"/>
      <c r="HG224" s="6"/>
      <c r="HH224" s="6"/>
      <c r="HI224" s="6"/>
      <c r="HJ224" s="6"/>
      <c r="HK224" s="6"/>
      <c r="HL224" s="6"/>
      <c r="HM224" s="6"/>
      <c r="HN224" s="6"/>
      <c r="HO224" s="6"/>
      <c r="HP224" s="6"/>
      <c r="HQ224" s="6"/>
      <c r="HR224" s="6"/>
      <c r="HS224" s="6"/>
      <c r="HT224" s="6"/>
      <c r="HU224" s="6"/>
      <c r="HV224" s="6"/>
      <c r="HW224" s="6"/>
      <c r="HX224" s="6"/>
      <c r="HY224" s="6"/>
      <c r="HZ224" s="6"/>
      <c r="IA224" s="6"/>
      <c r="IB224" s="6"/>
      <c r="IC224" s="6"/>
      <c r="ID224" s="6"/>
      <c r="IE224" s="6"/>
      <c r="IF224" s="6"/>
      <c r="IG224" s="6"/>
      <c r="IH224" s="6"/>
      <c r="II224" s="6"/>
      <c r="IJ224" s="6"/>
      <c r="IK224" s="6"/>
      <c r="IL224" s="6"/>
      <c r="IM224" s="6"/>
      <c r="IN224" s="6"/>
      <c r="IO224" s="6"/>
      <c r="IP224" s="6"/>
      <c r="IQ224" s="6"/>
      <c r="IR224" s="6"/>
      <c r="IS224" s="6"/>
      <c r="IT224" s="6"/>
      <c r="IU224" s="6"/>
      <c r="IV224" s="6"/>
    </row>
    <row r="225" spans="1:256" ht="15.75" customHeight="1">
      <c r="A225" s="429"/>
      <c r="B225" s="429"/>
      <c r="C225" s="429"/>
      <c r="D225" s="429"/>
      <c r="E225" s="429"/>
      <c r="F225" s="429"/>
      <c r="G225" s="429"/>
      <c r="H225" s="429"/>
      <c r="I225" s="429"/>
      <c r="J225" s="429"/>
      <c r="K225" s="429"/>
      <c r="L225" s="429"/>
      <c r="M225" s="429"/>
      <c r="N225" s="429"/>
      <c r="O225" s="429"/>
      <c r="P225" s="240"/>
      <c r="Q225" s="240"/>
      <c r="R225" s="240"/>
      <c r="S225" s="240"/>
      <c r="T225" s="6"/>
      <c r="U225" s="6"/>
      <c r="V225" s="6"/>
      <c r="W225" s="6"/>
      <c r="X225" s="6"/>
      <c r="Y225" s="6"/>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c r="IP225" s="6"/>
      <c r="IQ225" s="6"/>
      <c r="IR225" s="6"/>
      <c r="IS225" s="6"/>
      <c r="IT225" s="6"/>
      <c r="IU225" s="6"/>
      <c r="IV225" s="6"/>
    </row>
    <row r="226" spans="1:256" ht="15.75" customHeight="1">
      <c r="A226" s="429"/>
      <c r="B226" s="429"/>
      <c r="C226" s="429"/>
      <c r="D226" s="429"/>
      <c r="E226" s="429"/>
      <c r="F226" s="429"/>
      <c r="G226" s="429"/>
      <c r="H226" s="429"/>
      <c r="I226" s="429"/>
      <c r="J226" s="429"/>
      <c r="K226" s="429"/>
      <c r="L226" s="429"/>
      <c r="M226" s="429"/>
      <c r="N226" s="429"/>
      <c r="O226" s="429"/>
      <c r="P226" s="240"/>
      <c r="Q226" s="240"/>
      <c r="R226" s="240"/>
      <c r="S226" s="240"/>
      <c r="T226" s="6"/>
      <c r="U226" s="6"/>
      <c r="V226" s="6"/>
      <c r="W226" s="6"/>
      <c r="X226" s="6"/>
      <c r="Y226" s="6"/>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c r="GI226" s="6"/>
      <c r="GJ226" s="6"/>
      <c r="GK226" s="6"/>
      <c r="GL226" s="6"/>
      <c r="GM226" s="6"/>
      <c r="GN226" s="6"/>
      <c r="GO226" s="6"/>
      <c r="GP226" s="6"/>
      <c r="GQ226" s="6"/>
      <c r="GR226" s="6"/>
      <c r="GS226" s="6"/>
      <c r="GT226" s="6"/>
      <c r="GU226" s="6"/>
      <c r="GV226" s="6"/>
      <c r="GW226" s="6"/>
      <c r="GX226" s="6"/>
      <c r="GY226" s="6"/>
      <c r="GZ226" s="6"/>
      <c r="HA226" s="6"/>
      <c r="HB226" s="6"/>
      <c r="HC226" s="6"/>
      <c r="HD226" s="6"/>
      <c r="HE226" s="6"/>
      <c r="HF226" s="6"/>
      <c r="HG226" s="6"/>
      <c r="HH226" s="6"/>
      <c r="HI226" s="6"/>
      <c r="HJ226" s="6"/>
      <c r="HK226" s="6"/>
      <c r="HL226" s="6"/>
      <c r="HM226" s="6"/>
      <c r="HN226" s="6"/>
      <c r="HO226" s="6"/>
      <c r="HP226" s="6"/>
      <c r="HQ226" s="6"/>
      <c r="HR226" s="6"/>
      <c r="HS226" s="6"/>
      <c r="HT226" s="6"/>
      <c r="HU226" s="6"/>
      <c r="HV226" s="6"/>
      <c r="HW226" s="6"/>
      <c r="HX226" s="6"/>
      <c r="HY226" s="6"/>
      <c r="HZ226" s="6"/>
      <c r="IA226" s="6"/>
      <c r="IB226" s="6"/>
      <c r="IC226" s="6"/>
      <c r="ID226" s="6"/>
      <c r="IE226" s="6"/>
      <c r="IF226" s="6"/>
      <c r="IG226" s="6"/>
      <c r="IH226" s="6"/>
      <c r="II226" s="6"/>
      <c r="IJ226" s="6"/>
      <c r="IK226" s="6"/>
      <c r="IL226" s="6"/>
      <c r="IM226" s="6"/>
      <c r="IN226" s="6"/>
      <c r="IO226" s="6"/>
      <c r="IP226" s="6"/>
      <c r="IQ226" s="6"/>
      <c r="IR226" s="6"/>
      <c r="IS226" s="6"/>
      <c r="IT226" s="6"/>
      <c r="IU226" s="6"/>
      <c r="IV226" s="6"/>
    </row>
    <row r="227" spans="1:256" ht="15.75" customHeight="1">
      <c r="A227" s="429"/>
      <c r="B227" s="429"/>
      <c r="C227" s="429"/>
      <c r="D227" s="429"/>
      <c r="E227" s="429"/>
      <c r="F227" s="429"/>
      <c r="G227" s="429"/>
      <c r="H227" s="429"/>
      <c r="I227" s="429"/>
      <c r="J227" s="429"/>
      <c r="K227" s="429"/>
      <c r="L227" s="429"/>
      <c r="M227" s="429"/>
      <c r="N227" s="429"/>
      <c r="O227" s="429"/>
      <c r="P227" s="240"/>
      <c r="Q227" s="240"/>
      <c r="R227" s="240"/>
      <c r="S227" s="240"/>
      <c r="T227" s="6"/>
      <c r="U227" s="6"/>
      <c r="V227" s="6"/>
      <c r="W227" s="6"/>
      <c r="X227" s="6"/>
      <c r="Y227" s="6"/>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c r="GI227" s="6"/>
      <c r="GJ227" s="6"/>
      <c r="GK227" s="6"/>
      <c r="GL227" s="6"/>
      <c r="GM227" s="6"/>
      <c r="GN227" s="6"/>
      <c r="GO227" s="6"/>
      <c r="GP227" s="6"/>
      <c r="GQ227" s="6"/>
      <c r="GR227" s="6"/>
      <c r="GS227" s="6"/>
      <c r="GT227" s="6"/>
      <c r="GU227" s="6"/>
      <c r="GV227" s="6"/>
      <c r="GW227" s="6"/>
      <c r="GX227" s="6"/>
      <c r="GY227" s="6"/>
      <c r="GZ227" s="6"/>
      <c r="HA227" s="6"/>
      <c r="HB227" s="6"/>
      <c r="HC227" s="6"/>
      <c r="HD227" s="6"/>
      <c r="HE227" s="6"/>
      <c r="HF227" s="6"/>
      <c r="HG227" s="6"/>
      <c r="HH227" s="6"/>
      <c r="HI227" s="6"/>
      <c r="HJ227" s="6"/>
      <c r="HK227" s="6"/>
      <c r="HL227" s="6"/>
      <c r="HM227" s="6"/>
      <c r="HN227" s="6"/>
      <c r="HO227" s="6"/>
      <c r="HP227" s="6"/>
      <c r="HQ227" s="6"/>
      <c r="HR227" s="6"/>
      <c r="HS227" s="6"/>
      <c r="HT227" s="6"/>
      <c r="HU227" s="6"/>
      <c r="HV227" s="6"/>
      <c r="HW227" s="6"/>
      <c r="HX227" s="6"/>
      <c r="HY227" s="6"/>
      <c r="HZ227" s="6"/>
      <c r="IA227" s="6"/>
      <c r="IB227" s="6"/>
      <c r="IC227" s="6"/>
      <c r="ID227" s="6"/>
      <c r="IE227" s="6"/>
      <c r="IF227" s="6"/>
      <c r="IG227" s="6"/>
      <c r="IH227" s="6"/>
      <c r="II227" s="6"/>
      <c r="IJ227" s="6"/>
      <c r="IK227" s="6"/>
      <c r="IL227" s="6"/>
      <c r="IM227" s="6"/>
      <c r="IN227" s="6"/>
      <c r="IO227" s="6"/>
      <c r="IP227" s="6"/>
      <c r="IQ227" s="6"/>
      <c r="IR227" s="6"/>
      <c r="IS227" s="6"/>
      <c r="IT227" s="6"/>
      <c r="IU227" s="6"/>
      <c r="IV227" s="6"/>
    </row>
    <row r="228" spans="1:256" ht="15.75" customHeight="1">
      <c r="A228" s="429"/>
      <c r="B228" s="429"/>
      <c r="C228" s="429"/>
      <c r="D228" s="429"/>
      <c r="E228" s="429"/>
      <c r="F228" s="429"/>
      <c r="G228" s="429"/>
      <c r="H228" s="429"/>
      <c r="I228" s="429"/>
      <c r="J228" s="429"/>
      <c r="K228" s="429"/>
      <c r="L228" s="429"/>
      <c r="M228" s="429"/>
      <c r="N228" s="429"/>
      <c r="O228" s="429"/>
      <c r="P228" s="240"/>
      <c r="Q228" s="240"/>
      <c r="R228" s="240"/>
      <c r="S228" s="240"/>
      <c r="T228" s="6"/>
      <c r="U228" s="6"/>
      <c r="V228" s="6"/>
      <c r="W228" s="6"/>
      <c r="X228" s="6"/>
      <c r="Y228" s="6"/>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c r="GI228" s="6"/>
      <c r="GJ228" s="6"/>
      <c r="GK228" s="6"/>
      <c r="GL228" s="6"/>
      <c r="GM228" s="6"/>
      <c r="GN228" s="6"/>
      <c r="GO228" s="6"/>
      <c r="GP228" s="6"/>
      <c r="GQ228" s="6"/>
      <c r="GR228" s="6"/>
      <c r="GS228" s="6"/>
      <c r="GT228" s="6"/>
      <c r="GU228" s="6"/>
      <c r="GV228" s="6"/>
      <c r="GW228" s="6"/>
      <c r="GX228" s="6"/>
      <c r="GY228" s="6"/>
      <c r="GZ228" s="6"/>
      <c r="HA228" s="6"/>
      <c r="HB228" s="6"/>
      <c r="HC228" s="6"/>
      <c r="HD228" s="6"/>
      <c r="HE228" s="6"/>
      <c r="HF228" s="6"/>
      <c r="HG228" s="6"/>
      <c r="HH228" s="6"/>
      <c r="HI228" s="6"/>
      <c r="HJ228" s="6"/>
      <c r="HK228" s="6"/>
      <c r="HL228" s="6"/>
      <c r="HM228" s="6"/>
      <c r="HN228" s="6"/>
      <c r="HO228" s="6"/>
      <c r="HP228" s="6"/>
      <c r="HQ228" s="6"/>
      <c r="HR228" s="6"/>
      <c r="HS228" s="6"/>
      <c r="HT228" s="6"/>
      <c r="HU228" s="6"/>
      <c r="HV228" s="6"/>
      <c r="HW228" s="6"/>
      <c r="HX228" s="6"/>
      <c r="HY228" s="6"/>
      <c r="HZ228" s="6"/>
      <c r="IA228" s="6"/>
      <c r="IB228" s="6"/>
      <c r="IC228" s="6"/>
      <c r="ID228" s="6"/>
      <c r="IE228" s="6"/>
      <c r="IF228" s="6"/>
      <c r="IG228" s="6"/>
      <c r="IH228" s="6"/>
      <c r="II228" s="6"/>
      <c r="IJ228" s="6"/>
      <c r="IK228" s="6"/>
      <c r="IL228" s="6"/>
      <c r="IM228" s="6"/>
      <c r="IN228" s="6"/>
      <c r="IO228" s="6"/>
      <c r="IP228" s="6"/>
      <c r="IQ228" s="6"/>
      <c r="IR228" s="6"/>
      <c r="IS228" s="6"/>
      <c r="IT228" s="6"/>
      <c r="IU228" s="6"/>
      <c r="IV228" s="6"/>
    </row>
    <row r="229" spans="1:256" ht="15.75" customHeight="1">
      <c r="A229" s="429"/>
      <c r="B229" s="429"/>
      <c r="C229" s="429"/>
      <c r="D229" s="429"/>
      <c r="E229" s="429"/>
      <c r="F229" s="429"/>
      <c r="G229" s="429"/>
      <c r="H229" s="429"/>
      <c r="I229" s="429"/>
      <c r="J229" s="429"/>
      <c r="K229" s="429"/>
      <c r="L229" s="429"/>
      <c r="M229" s="429"/>
      <c r="N229" s="429"/>
      <c r="O229" s="429"/>
      <c r="P229" s="240"/>
      <c r="Q229" s="240"/>
      <c r="R229" s="240"/>
      <c r="S229" s="240"/>
      <c r="T229" s="6"/>
      <c r="U229" s="6"/>
      <c r="V229" s="6"/>
      <c r="W229" s="6"/>
      <c r="X229" s="6"/>
      <c r="Y229" s="6"/>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6"/>
      <c r="FL229" s="6"/>
      <c r="FM229" s="6"/>
      <c r="FN229" s="6"/>
      <c r="FO229" s="6"/>
      <c r="FP229" s="6"/>
      <c r="FQ229" s="6"/>
      <c r="FR229" s="6"/>
      <c r="FS229" s="6"/>
      <c r="FT229" s="6"/>
      <c r="FU229" s="6"/>
      <c r="FV229" s="6"/>
      <c r="FW229" s="6"/>
      <c r="FX229" s="6"/>
      <c r="FY229" s="6"/>
      <c r="FZ229" s="6"/>
      <c r="GA229" s="6"/>
      <c r="GB229" s="6"/>
      <c r="GC229" s="6"/>
      <c r="GD229" s="6"/>
      <c r="GE229" s="6"/>
      <c r="GF229" s="6"/>
      <c r="GG229" s="6"/>
      <c r="GH229" s="6"/>
      <c r="GI229" s="6"/>
      <c r="GJ229" s="6"/>
      <c r="GK229" s="6"/>
      <c r="GL229" s="6"/>
      <c r="GM229" s="6"/>
      <c r="GN229" s="6"/>
      <c r="GO229" s="6"/>
      <c r="GP229" s="6"/>
      <c r="GQ229" s="6"/>
      <c r="GR229" s="6"/>
      <c r="GS229" s="6"/>
      <c r="GT229" s="6"/>
      <c r="GU229" s="6"/>
      <c r="GV229" s="6"/>
      <c r="GW229" s="6"/>
      <c r="GX229" s="6"/>
      <c r="GY229" s="6"/>
      <c r="GZ229" s="6"/>
      <c r="HA229" s="6"/>
      <c r="HB229" s="6"/>
      <c r="HC229" s="6"/>
      <c r="HD229" s="6"/>
      <c r="HE229" s="6"/>
      <c r="HF229" s="6"/>
      <c r="HG229" s="6"/>
      <c r="HH229" s="6"/>
      <c r="HI229" s="6"/>
      <c r="HJ229" s="6"/>
      <c r="HK229" s="6"/>
      <c r="HL229" s="6"/>
      <c r="HM229" s="6"/>
      <c r="HN229" s="6"/>
      <c r="HO229" s="6"/>
      <c r="HP229" s="6"/>
      <c r="HQ229" s="6"/>
      <c r="HR229" s="6"/>
      <c r="HS229" s="6"/>
      <c r="HT229" s="6"/>
      <c r="HU229" s="6"/>
      <c r="HV229" s="6"/>
      <c r="HW229" s="6"/>
      <c r="HX229" s="6"/>
      <c r="HY229" s="6"/>
      <c r="HZ229" s="6"/>
      <c r="IA229" s="6"/>
      <c r="IB229" s="6"/>
      <c r="IC229" s="6"/>
      <c r="ID229" s="6"/>
      <c r="IE229" s="6"/>
      <c r="IF229" s="6"/>
      <c r="IG229" s="6"/>
      <c r="IH229" s="6"/>
      <c r="II229" s="6"/>
      <c r="IJ229" s="6"/>
      <c r="IK229" s="6"/>
      <c r="IL229" s="6"/>
      <c r="IM229" s="6"/>
      <c r="IN229" s="6"/>
      <c r="IO229" s="6"/>
      <c r="IP229" s="6"/>
      <c r="IQ229" s="6"/>
      <c r="IR229" s="6"/>
      <c r="IS229" s="6"/>
      <c r="IT229" s="6"/>
      <c r="IU229" s="6"/>
      <c r="IV229" s="6"/>
    </row>
    <row r="230" spans="1:256" ht="15.75" customHeight="1">
      <c r="A230" s="429"/>
      <c r="B230" s="429"/>
      <c r="C230" s="429"/>
      <c r="D230" s="429"/>
      <c r="E230" s="429"/>
      <c r="F230" s="429"/>
      <c r="G230" s="429"/>
      <c r="H230" s="429"/>
      <c r="I230" s="429"/>
      <c r="J230" s="429"/>
      <c r="K230" s="429"/>
      <c r="L230" s="429"/>
      <c r="M230" s="429"/>
      <c r="N230" s="429"/>
      <c r="O230" s="429"/>
      <c r="P230" s="240"/>
      <c r="Q230" s="240"/>
      <c r="R230" s="240"/>
      <c r="S230" s="240"/>
      <c r="T230" s="6"/>
      <c r="U230" s="6"/>
      <c r="V230" s="6"/>
      <c r="W230" s="6"/>
      <c r="X230" s="6"/>
      <c r="Y230" s="6"/>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6"/>
      <c r="FL230" s="6"/>
      <c r="FM230" s="6"/>
      <c r="FN230" s="6"/>
      <c r="FO230" s="6"/>
      <c r="FP230" s="6"/>
      <c r="FQ230" s="6"/>
      <c r="FR230" s="6"/>
      <c r="FS230" s="6"/>
      <c r="FT230" s="6"/>
      <c r="FU230" s="6"/>
      <c r="FV230" s="6"/>
      <c r="FW230" s="6"/>
      <c r="FX230" s="6"/>
      <c r="FY230" s="6"/>
      <c r="FZ230" s="6"/>
      <c r="GA230" s="6"/>
      <c r="GB230" s="6"/>
      <c r="GC230" s="6"/>
      <c r="GD230" s="6"/>
      <c r="GE230" s="6"/>
      <c r="GF230" s="6"/>
      <c r="GG230" s="6"/>
      <c r="GH230" s="6"/>
      <c r="GI230" s="6"/>
      <c r="GJ230" s="6"/>
      <c r="GK230" s="6"/>
      <c r="GL230" s="6"/>
      <c r="GM230" s="6"/>
      <c r="GN230" s="6"/>
      <c r="GO230" s="6"/>
      <c r="GP230" s="6"/>
      <c r="GQ230" s="6"/>
      <c r="GR230" s="6"/>
      <c r="GS230" s="6"/>
      <c r="GT230" s="6"/>
      <c r="GU230" s="6"/>
      <c r="GV230" s="6"/>
      <c r="GW230" s="6"/>
      <c r="GX230" s="6"/>
      <c r="GY230" s="6"/>
      <c r="GZ230" s="6"/>
      <c r="HA230" s="6"/>
      <c r="HB230" s="6"/>
      <c r="HC230" s="6"/>
      <c r="HD230" s="6"/>
      <c r="HE230" s="6"/>
      <c r="HF230" s="6"/>
      <c r="HG230" s="6"/>
      <c r="HH230" s="6"/>
      <c r="HI230" s="6"/>
      <c r="HJ230" s="6"/>
      <c r="HK230" s="6"/>
      <c r="HL230" s="6"/>
      <c r="HM230" s="6"/>
      <c r="HN230" s="6"/>
      <c r="HO230" s="6"/>
      <c r="HP230" s="6"/>
      <c r="HQ230" s="6"/>
      <c r="HR230" s="6"/>
      <c r="HS230" s="6"/>
      <c r="HT230" s="6"/>
      <c r="HU230" s="6"/>
      <c r="HV230" s="6"/>
      <c r="HW230" s="6"/>
      <c r="HX230" s="6"/>
      <c r="HY230" s="6"/>
      <c r="HZ230" s="6"/>
      <c r="IA230" s="6"/>
      <c r="IB230" s="6"/>
      <c r="IC230" s="6"/>
      <c r="ID230" s="6"/>
      <c r="IE230" s="6"/>
      <c r="IF230" s="6"/>
      <c r="IG230" s="6"/>
      <c r="IH230" s="6"/>
      <c r="II230" s="6"/>
      <c r="IJ230" s="6"/>
      <c r="IK230" s="6"/>
      <c r="IL230" s="6"/>
      <c r="IM230" s="6"/>
      <c r="IN230" s="6"/>
      <c r="IO230" s="6"/>
      <c r="IP230" s="6"/>
      <c r="IQ230" s="6"/>
      <c r="IR230" s="6"/>
      <c r="IS230" s="6"/>
      <c r="IT230" s="6"/>
      <c r="IU230" s="6"/>
      <c r="IV230" s="6"/>
    </row>
    <row r="231" spans="1:256" ht="15.75" customHeight="1">
      <c r="A231" s="429"/>
      <c r="B231" s="429"/>
      <c r="C231" s="429"/>
      <c r="D231" s="429"/>
      <c r="E231" s="429"/>
      <c r="F231" s="429"/>
      <c r="G231" s="429"/>
      <c r="H231" s="429"/>
      <c r="I231" s="429"/>
      <c r="J231" s="429"/>
      <c r="K231" s="429"/>
      <c r="L231" s="429"/>
      <c r="M231" s="429"/>
      <c r="N231" s="429"/>
      <c r="O231" s="429"/>
      <c r="P231" s="240"/>
      <c r="Q231" s="240"/>
      <c r="R231" s="240"/>
      <c r="S231" s="240"/>
      <c r="T231" s="6"/>
      <c r="U231" s="6"/>
      <c r="V231" s="6"/>
      <c r="W231" s="6"/>
      <c r="X231" s="6"/>
      <c r="Y231" s="6"/>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c r="GI231" s="6"/>
      <c r="GJ231" s="6"/>
      <c r="GK231" s="6"/>
      <c r="GL231" s="6"/>
      <c r="GM231" s="6"/>
      <c r="GN231" s="6"/>
      <c r="GO231" s="6"/>
      <c r="GP231" s="6"/>
      <c r="GQ231" s="6"/>
      <c r="GR231" s="6"/>
      <c r="GS231" s="6"/>
      <c r="GT231" s="6"/>
      <c r="GU231" s="6"/>
      <c r="GV231" s="6"/>
      <c r="GW231" s="6"/>
      <c r="GX231" s="6"/>
      <c r="GY231" s="6"/>
      <c r="GZ231" s="6"/>
      <c r="HA231" s="6"/>
      <c r="HB231" s="6"/>
      <c r="HC231" s="6"/>
      <c r="HD231" s="6"/>
      <c r="HE231" s="6"/>
      <c r="HF231" s="6"/>
      <c r="HG231" s="6"/>
      <c r="HH231" s="6"/>
      <c r="HI231" s="6"/>
      <c r="HJ231" s="6"/>
      <c r="HK231" s="6"/>
      <c r="HL231" s="6"/>
      <c r="HM231" s="6"/>
      <c r="HN231" s="6"/>
      <c r="HO231" s="6"/>
      <c r="HP231" s="6"/>
      <c r="HQ231" s="6"/>
      <c r="HR231" s="6"/>
      <c r="HS231" s="6"/>
      <c r="HT231" s="6"/>
      <c r="HU231" s="6"/>
      <c r="HV231" s="6"/>
      <c r="HW231" s="6"/>
      <c r="HX231" s="6"/>
      <c r="HY231" s="6"/>
      <c r="HZ231" s="6"/>
      <c r="IA231" s="6"/>
      <c r="IB231" s="6"/>
      <c r="IC231" s="6"/>
      <c r="ID231" s="6"/>
      <c r="IE231" s="6"/>
      <c r="IF231" s="6"/>
      <c r="IG231" s="6"/>
      <c r="IH231" s="6"/>
      <c r="II231" s="6"/>
      <c r="IJ231" s="6"/>
      <c r="IK231" s="6"/>
      <c r="IL231" s="6"/>
      <c r="IM231" s="6"/>
      <c r="IN231" s="6"/>
      <c r="IO231" s="6"/>
      <c r="IP231" s="6"/>
      <c r="IQ231" s="6"/>
      <c r="IR231" s="6"/>
      <c r="IS231" s="6"/>
      <c r="IT231" s="6"/>
      <c r="IU231" s="6"/>
      <c r="IV231" s="6"/>
    </row>
    <row r="232" spans="1:256" ht="15.75" customHeight="1">
      <c r="A232" s="429"/>
      <c r="B232" s="429"/>
      <c r="C232" s="429"/>
      <c r="D232" s="429"/>
      <c r="E232" s="429"/>
      <c r="F232" s="429"/>
      <c r="G232" s="429"/>
      <c r="H232" s="429"/>
      <c r="I232" s="429"/>
      <c r="J232" s="429"/>
      <c r="K232" s="429"/>
      <c r="L232" s="429"/>
      <c r="M232" s="429"/>
      <c r="N232" s="429"/>
      <c r="O232" s="429"/>
      <c r="P232" s="240"/>
      <c r="Q232" s="240"/>
      <c r="R232" s="240"/>
      <c r="S232" s="240"/>
      <c r="T232" s="6"/>
      <c r="U232" s="6"/>
      <c r="V232" s="6"/>
      <c r="W232" s="6"/>
      <c r="X232" s="6"/>
      <c r="Y232" s="6"/>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c r="GI232" s="6"/>
      <c r="GJ232" s="6"/>
      <c r="GK232" s="6"/>
      <c r="GL232" s="6"/>
      <c r="GM232" s="6"/>
      <c r="GN232" s="6"/>
      <c r="GO232" s="6"/>
      <c r="GP232" s="6"/>
      <c r="GQ232" s="6"/>
      <c r="GR232" s="6"/>
      <c r="GS232" s="6"/>
      <c r="GT232" s="6"/>
      <c r="GU232" s="6"/>
      <c r="GV232" s="6"/>
      <c r="GW232" s="6"/>
      <c r="GX232" s="6"/>
      <c r="GY232" s="6"/>
      <c r="GZ232" s="6"/>
      <c r="HA232" s="6"/>
      <c r="HB232" s="6"/>
      <c r="HC232" s="6"/>
      <c r="HD232" s="6"/>
      <c r="HE232" s="6"/>
      <c r="HF232" s="6"/>
      <c r="HG232" s="6"/>
      <c r="HH232" s="6"/>
      <c r="HI232" s="6"/>
      <c r="HJ232" s="6"/>
      <c r="HK232" s="6"/>
      <c r="HL232" s="6"/>
      <c r="HM232" s="6"/>
      <c r="HN232" s="6"/>
      <c r="HO232" s="6"/>
      <c r="HP232" s="6"/>
      <c r="HQ232" s="6"/>
      <c r="HR232" s="6"/>
      <c r="HS232" s="6"/>
      <c r="HT232" s="6"/>
      <c r="HU232" s="6"/>
      <c r="HV232" s="6"/>
      <c r="HW232" s="6"/>
      <c r="HX232" s="6"/>
      <c r="HY232" s="6"/>
      <c r="HZ232" s="6"/>
      <c r="IA232" s="6"/>
      <c r="IB232" s="6"/>
      <c r="IC232" s="6"/>
      <c r="ID232" s="6"/>
      <c r="IE232" s="6"/>
      <c r="IF232" s="6"/>
      <c r="IG232" s="6"/>
      <c r="IH232" s="6"/>
      <c r="II232" s="6"/>
      <c r="IJ232" s="6"/>
      <c r="IK232" s="6"/>
      <c r="IL232" s="6"/>
      <c r="IM232" s="6"/>
      <c r="IN232" s="6"/>
      <c r="IO232" s="6"/>
      <c r="IP232" s="6"/>
      <c r="IQ232" s="6"/>
      <c r="IR232" s="6"/>
      <c r="IS232" s="6"/>
      <c r="IT232" s="6"/>
      <c r="IU232" s="6"/>
      <c r="IV232" s="6"/>
    </row>
    <row r="233" spans="1:256" ht="15.75" customHeight="1">
      <c r="A233" s="429"/>
      <c r="B233" s="429"/>
      <c r="C233" s="429"/>
      <c r="D233" s="429"/>
      <c r="E233" s="429"/>
      <c r="F233" s="429"/>
      <c r="G233" s="429"/>
      <c r="H233" s="429"/>
      <c r="I233" s="429"/>
      <c r="J233" s="429"/>
      <c r="K233" s="429"/>
      <c r="L233" s="429"/>
      <c r="M233" s="429"/>
      <c r="N233" s="429"/>
      <c r="O233" s="429"/>
      <c r="P233" s="6"/>
      <c r="Q233" s="240"/>
      <c r="R233" s="240"/>
      <c r="S233" s="240"/>
      <c r="T233" s="6"/>
      <c r="U233" s="6"/>
      <c r="V233" s="6"/>
      <c r="W233" s="6"/>
      <c r="X233" s="6"/>
      <c r="Y233" s="6"/>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c r="GI233" s="6"/>
      <c r="GJ233" s="6"/>
      <c r="GK233" s="6"/>
      <c r="GL233" s="6"/>
      <c r="GM233" s="6"/>
      <c r="GN233" s="6"/>
      <c r="GO233" s="6"/>
      <c r="GP233" s="6"/>
      <c r="GQ233" s="6"/>
      <c r="GR233" s="6"/>
      <c r="GS233" s="6"/>
      <c r="GT233" s="6"/>
      <c r="GU233" s="6"/>
      <c r="GV233" s="6"/>
      <c r="GW233" s="6"/>
      <c r="GX233" s="6"/>
      <c r="GY233" s="6"/>
      <c r="GZ233" s="6"/>
      <c r="HA233" s="6"/>
      <c r="HB233" s="6"/>
      <c r="HC233" s="6"/>
      <c r="HD233" s="6"/>
      <c r="HE233" s="6"/>
      <c r="HF233" s="6"/>
      <c r="HG233" s="6"/>
      <c r="HH233" s="6"/>
      <c r="HI233" s="6"/>
      <c r="HJ233" s="6"/>
      <c r="HK233" s="6"/>
      <c r="HL233" s="6"/>
      <c r="HM233" s="6"/>
      <c r="HN233" s="6"/>
      <c r="HO233" s="6"/>
      <c r="HP233" s="6"/>
      <c r="HQ233" s="6"/>
      <c r="HR233" s="6"/>
      <c r="HS233" s="6"/>
      <c r="HT233" s="6"/>
      <c r="HU233" s="6"/>
      <c r="HV233" s="6"/>
      <c r="HW233" s="6"/>
      <c r="HX233" s="6"/>
      <c r="HY233" s="6"/>
      <c r="HZ233" s="6"/>
      <c r="IA233" s="6"/>
      <c r="IB233" s="6"/>
      <c r="IC233" s="6"/>
      <c r="ID233" s="6"/>
      <c r="IE233" s="6"/>
      <c r="IF233" s="6"/>
      <c r="IG233" s="6"/>
      <c r="IH233" s="6"/>
      <c r="II233" s="6"/>
      <c r="IJ233" s="6"/>
      <c r="IK233" s="6"/>
      <c r="IL233" s="6"/>
      <c r="IM233" s="6"/>
      <c r="IN233" s="6"/>
      <c r="IO233" s="6"/>
      <c r="IP233" s="6"/>
      <c r="IQ233" s="6"/>
      <c r="IR233" s="6"/>
      <c r="IS233" s="6"/>
      <c r="IT233" s="6"/>
      <c r="IU233" s="6"/>
      <c r="IV233" s="6"/>
    </row>
    <row r="234" spans="1:256" ht="15.75" customHeight="1">
      <c r="A234" s="429"/>
      <c r="B234" s="429"/>
      <c r="C234" s="429"/>
      <c r="D234" s="429"/>
      <c r="E234" s="429"/>
      <c r="F234" s="429"/>
      <c r="G234" s="429"/>
      <c r="H234" s="429"/>
      <c r="I234" s="429"/>
      <c r="J234" s="429"/>
      <c r="K234" s="429"/>
      <c r="L234" s="429"/>
      <c r="M234" s="429"/>
      <c r="N234" s="429"/>
      <c r="O234" s="429"/>
      <c r="P234" s="6"/>
      <c r="Q234" s="240"/>
      <c r="R234" s="240"/>
      <c r="S234" s="240"/>
      <c r="T234" s="6"/>
      <c r="U234" s="6"/>
      <c r="V234" s="6"/>
      <c r="W234" s="6"/>
      <c r="X234" s="6"/>
      <c r="Y234" s="6"/>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6"/>
      <c r="FL234" s="6"/>
      <c r="FM234" s="6"/>
      <c r="FN234" s="6"/>
      <c r="FO234" s="6"/>
      <c r="FP234" s="6"/>
      <c r="FQ234" s="6"/>
      <c r="FR234" s="6"/>
      <c r="FS234" s="6"/>
      <c r="FT234" s="6"/>
      <c r="FU234" s="6"/>
      <c r="FV234" s="6"/>
      <c r="FW234" s="6"/>
      <c r="FX234" s="6"/>
      <c r="FY234" s="6"/>
      <c r="FZ234" s="6"/>
      <c r="GA234" s="6"/>
      <c r="GB234" s="6"/>
      <c r="GC234" s="6"/>
      <c r="GD234" s="6"/>
      <c r="GE234" s="6"/>
      <c r="GF234" s="6"/>
      <c r="GG234" s="6"/>
      <c r="GH234" s="6"/>
      <c r="GI234" s="6"/>
      <c r="GJ234" s="6"/>
      <c r="GK234" s="6"/>
      <c r="GL234" s="6"/>
      <c r="GM234" s="6"/>
      <c r="GN234" s="6"/>
      <c r="GO234" s="6"/>
      <c r="GP234" s="6"/>
      <c r="GQ234" s="6"/>
      <c r="GR234" s="6"/>
      <c r="GS234" s="6"/>
      <c r="GT234" s="6"/>
      <c r="GU234" s="6"/>
      <c r="GV234" s="6"/>
      <c r="GW234" s="6"/>
      <c r="GX234" s="6"/>
      <c r="GY234" s="6"/>
      <c r="GZ234" s="6"/>
      <c r="HA234" s="6"/>
      <c r="HB234" s="6"/>
      <c r="HC234" s="6"/>
      <c r="HD234" s="6"/>
      <c r="HE234" s="6"/>
      <c r="HF234" s="6"/>
      <c r="HG234" s="6"/>
      <c r="HH234" s="6"/>
      <c r="HI234" s="6"/>
      <c r="HJ234" s="6"/>
      <c r="HK234" s="6"/>
      <c r="HL234" s="6"/>
      <c r="HM234" s="6"/>
      <c r="HN234" s="6"/>
      <c r="HO234" s="6"/>
      <c r="HP234" s="6"/>
      <c r="HQ234" s="6"/>
      <c r="HR234" s="6"/>
      <c r="HS234" s="6"/>
      <c r="HT234" s="6"/>
      <c r="HU234" s="6"/>
      <c r="HV234" s="6"/>
      <c r="HW234" s="6"/>
      <c r="HX234" s="6"/>
      <c r="HY234" s="6"/>
      <c r="HZ234" s="6"/>
      <c r="IA234" s="6"/>
      <c r="IB234" s="6"/>
      <c r="IC234" s="6"/>
      <c r="ID234" s="6"/>
      <c r="IE234" s="6"/>
      <c r="IF234" s="6"/>
      <c r="IG234" s="6"/>
      <c r="IH234" s="6"/>
      <c r="II234" s="6"/>
      <c r="IJ234" s="6"/>
      <c r="IK234" s="6"/>
      <c r="IL234" s="6"/>
      <c r="IM234" s="6"/>
      <c r="IN234" s="6"/>
      <c r="IO234" s="6"/>
      <c r="IP234" s="6"/>
      <c r="IQ234" s="6"/>
      <c r="IR234" s="6"/>
      <c r="IS234" s="6"/>
      <c r="IT234" s="6"/>
      <c r="IU234" s="6"/>
      <c r="IV234" s="6"/>
    </row>
    <row r="235" spans="1:256" ht="15.75" customHeight="1">
      <c r="A235" s="429"/>
      <c r="B235" s="429"/>
      <c r="C235" s="429"/>
      <c r="D235" s="429"/>
      <c r="E235" s="429"/>
      <c r="F235" s="429"/>
      <c r="G235" s="429"/>
      <c r="H235" s="429"/>
      <c r="I235" s="429"/>
      <c r="J235" s="429"/>
      <c r="K235" s="429"/>
      <c r="L235" s="429"/>
      <c r="M235" s="429"/>
      <c r="N235" s="429"/>
      <c r="O235" s="429"/>
      <c r="P235" s="240"/>
      <c r="Q235" s="240"/>
      <c r="R235" s="240"/>
      <c r="S235" s="240"/>
      <c r="T235" s="6"/>
      <c r="U235" s="6"/>
      <c r="V235" s="6"/>
      <c r="W235" s="6"/>
      <c r="X235" s="6"/>
      <c r="Y235" s="6"/>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6"/>
      <c r="FL235" s="6"/>
      <c r="FM235" s="6"/>
      <c r="FN235" s="6"/>
      <c r="FO235" s="6"/>
      <c r="FP235" s="6"/>
      <c r="FQ235" s="6"/>
      <c r="FR235" s="6"/>
      <c r="FS235" s="6"/>
      <c r="FT235" s="6"/>
      <c r="FU235" s="6"/>
      <c r="FV235" s="6"/>
      <c r="FW235" s="6"/>
      <c r="FX235" s="6"/>
      <c r="FY235" s="6"/>
      <c r="FZ235" s="6"/>
      <c r="GA235" s="6"/>
      <c r="GB235" s="6"/>
      <c r="GC235" s="6"/>
      <c r="GD235" s="6"/>
      <c r="GE235" s="6"/>
      <c r="GF235" s="6"/>
      <c r="GG235" s="6"/>
      <c r="GH235" s="6"/>
      <c r="GI235" s="6"/>
      <c r="GJ235" s="6"/>
      <c r="GK235" s="6"/>
      <c r="GL235" s="6"/>
      <c r="GM235" s="6"/>
      <c r="GN235" s="6"/>
      <c r="GO235" s="6"/>
      <c r="GP235" s="6"/>
      <c r="GQ235" s="6"/>
      <c r="GR235" s="6"/>
      <c r="GS235" s="6"/>
      <c r="GT235" s="6"/>
      <c r="GU235" s="6"/>
      <c r="GV235" s="6"/>
      <c r="GW235" s="6"/>
      <c r="GX235" s="6"/>
      <c r="GY235" s="6"/>
      <c r="GZ235" s="6"/>
      <c r="HA235" s="6"/>
      <c r="HB235" s="6"/>
      <c r="HC235" s="6"/>
      <c r="HD235" s="6"/>
      <c r="HE235" s="6"/>
      <c r="HF235" s="6"/>
      <c r="HG235" s="6"/>
      <c r="HH235" s="6"/>
      <c r="HI235" s="6"/>
      <c r="HJ235" s="6"/>
      <c r="HK235" s="6"/>
      <c r="HL235" s="6"/>
      <c r="HM235" s="6"/>
      <c r="HN235" s="6"/>
      <c r="HO235" s="6"/>
      <c r="HP235" s="6"/>
      <c r="HQ235" s="6"/>
      <c r="HR235" s="6"/>
      <c r="HS235" s="6"/>
      <c r="HT235" s="6"/>
      <c r="HU235" s="6"/>
      <c r="HV235" s="6"/>
      <c r="HW235" s="6"/>
      <c r="HX235" s="6"/>
      <c r="HY235" s="6"/>
      <c r="HZ235" s="6"/>
      <c r="IA235" s="6"/>
      <c r="IB235" s="6"/>
      <c r="IC235" s="6"/>
      <c r="ID235" s="6"/>
      <c r="IE235" s="6"/>
      <c r="IF235" s="6"/>
      <c r="IG235" s="6"/>
      <c r="IH235" s="6"/>
      <c r="II235" s="6"/>
      <c r="IJ235" s="6"/>
      <c r="IK235" s="6"/>
      <c r="IL235" s="6"/>
      <c r="IM235" s="6"/>
      <c r="IN235" s="6"/>
      <c r="IO235" s="6"/>
      <c r="IP235" s="6"/>
      <c r="IQ235" s="6"/>
      <c r="IR235" s="6"/>
      <c r="IS235" s="6"/>
      <c r="IT235" s="6"/>
      <c r="IU235" s="6"/>
      <c r="IV235" s="6"/>
    </row>
    <row r="236" spans="1:256" ht="15.75" customHeight="1">
      <c r="A236" s="429"/>
      <c r="B236" s="429"/>
      <c r="C236" s="429"/>
      <c r="D236" s="429"/>
      <c r="E236" s="429"/>
      <c r="F236" s="429"/>
      <c r="G236" s="429"/>
      <c r="H236" s="429"/>
      <c r="I236" s="429"/>
      <c r="J236" s="429"/>
      <c r="K236" s="429"/>
      <c r="L236" s="429"/>
      <c r="M236" s="429"/>
      <c r="N236" s="429"/>
      <c r="O236" s="429"/>
      <c r="P236" s="240"/>
      <c r="Q236" s="240"/>
      <c r="R236" s="240"/>
      <c r="S236" s="240"/>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c r="GI236" s="6"/>
      <c r="GJ236" s="6"/>
      <c r="GK236" s="6"/>
      <c r="GL236" s="6"/>
      <c r="GM236" s="6"/>
      <c r="GN236" s="6"/>
      <c r="GO236" s="6"/>
      <c r="GP236" s="6"/>
      <c r="GQ236" s="6"/>
      <c r="GR236" s="6"/>
      <c r="GS236" s="6"/>
      <c r="GT236" s="6"/>
      <c r="GU236" s="6"/>
      <c r="GV236" s="6"/>
      <c r="GW236" s="6"/>
      <c r="GX236" s="6"/>
      <c r="GY236" s="6"/>
      <c r="GZ236" s="6"/>
      <c r="HA236" s="6"/>
      <c r="HB236" s="6"/>
      <c r="HC236" s="6"/>
      <c r="HD236" s="6"/>
      <c r="HE236" s="6"/>
      <c r="HF236" s="6"/>
      <c r="HG236" s="6"/>
      <c r="HH236" s="6"/>
      <c r="HI236" s="6"/>
      <c r="HJ236" s="6"/>
      <c r="HK236" s="6"/>
      <c r="HL236" s="6"/>
      <c r="HM236" s="6"/>
      <c r="HN236" s="6"/>
      <c r="HO236" s="6"/>
      <c r="HP236" s="6"/>
      <c r="HQ236" s="6"/>
      <c r="HR236" s="6"/>
      <c r="HS236" s="6"/>
      <c r="HT236" s="6"/>
      <c r="HU236" s="6"/>
      <c r="HV236" s="6"/>
      <c r="HW236" s="6"/>
      <c r="HX236" s="6"/>
      <c r="HY236" s="6"/>
      <c r="HZ236" s="6"/>
      <c r="IA236" s="6"/>
      <c r="IB236" s="6"/>
      <c r="IC236" s="6"/>
      <c r="ID236" s="6"/>
      <c r="IE236" s="6"/>
      <c r="IF236" s="6"/>
      <c r="IG236" s="6"/>
      <c r="IH236" s="6"/>
      <c r="II236" s="6"/>
      <c r="IJ236" s="6"/>
      <c r="IK236" s="6"/>
      <c r="IL236" s="6"/>
      <c r="IM236" s="6"/>
      <c r="IN236" s="6"/>
      <c r="IO236" s="6"/>
      <c r="IP236" s="6"/>
      <c r="IQ236" s="6"/>
      <c r="IR236" s="6"/>
      <c r="IS236" s="6"/>
      <c r="IT236" s="6"/>
      <c r="IU236" s="6"/>
      <c r="IV236" s="6"/>
    </row>
    <row r="237" spans="1:256" ht="15.75" customHeight="1">
      <c r="A237" s="429"/>
      <c r="B237" s="429"/>
      <c r="C237" s="429"/>
      <c r="D237" s="429"/>
      <c r="E237" s="429"/>
      <c r="F237" s="429"/>
      <c r="G237" s="429"/>
      <c r="H237" s="429"/>
      <c r="I237" s="429"/>
      <c r="J237" s="429"/>
      <c r="K237" s="429"/>
      <c r="L237" s="429"/>
      <c r="M237" s="429"/>
      <c r="N237" s="429"/>
      <c r="O237" s="429"/>
      <c r="P237" s="240"/>
      <c r="Q237" s="240"/>
      <c r="R237" s="240"/>
      <c r="S237" s="240"/>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6"/>
      <c r="FL237" s="6"/>
      <c r="FM237" s="6"/>
      <c r="FN237" s="6"/>
      <c r="FO237" s="6"/>
      <c r="FP237" s="6"/>
      <c r="FQ237" s="6"/>
      <c r="FR237" s="6"/>
      <c r="FS237" s="6"/>
      <c r="FT237" s="6"/>
      <c r="FU237" s="6"/>
      <c r="FV237" s="6"/>
      <c r="FW237" s="6"/>
      <c r="FX237" s="6"/>
      <c r="FY237" s="6"/>
      <c r="FZ237" s="6"/>
      <c r="GA237" s="6"/>
      <c r="GB237" s="6"/>
      <c r="GC237" s="6"/>
      <c r="GD237" s="6"/>
      <c r="GE237" s="6"/>
      <c r="GF237" s="6"/>
      <c r="GG237" s="6"/>
      <c r="GH237" s="6"/>
      <c r="GI237" s="6"/>
      <c r="GJ237" s="6"/>
      <c r="GK237" s="6"/>
      <c r="GL237" s="6"/>
      <c r="GM237" s="6"/>
      <c r="GN237" s="6"/>
      <c r="GO237" s="6"/>
      <c r="GP237" s="6"/>
      <c r="GQ237" s="6"/>
      <c r="GR237" s="6"/>
      <c r="GS237" s="6"/>
      <c r="GT237" s="6"/>
      <c r="GU237" s="6"/>
      <c r="GV237" s="6"/>
      <c r="GW237" s="6"/>
      <c r="GX237" s="6"/>
      <c r="GY237" s="6"/>
      <c r="GZ237" s="6"/>
      <c r="HA237" s="6"/>
      <c r="HB237" s="6"/>
      <c r="HC237" s="6"/>
      <c r="HD237" s="6"/>
      <c r="HE237" s="6"/>
      <c r="HF237" s="6"/>
      <c r="HG237" s="6"/>
      <c r="HH237" s="6"/>
      <c r="HI237" s="6"/>
      <c r="HJ237" s="6"/>
      <c r="HK237" s="6"/>
      <c r="HL237" s="6"/>
      <c r="HM237" s="6"/>
      <c r="HN237" s="6"/>
      <c r="HO237" s="6"/>
      <c r="HP237" s="6"/>
      <c r="HQ237" s="6"/>
      <c r="HR237" s="6"/>
      <c r="HS237" s="6"/>
      <c r="HT237" s="6"/>
      <c r="HU237" s="6"/>
      <c r="HV237" s="6"/>
      <c r="HW237" s="6"/>
      <c r="HX237" s="6"/>
      <c r="HY237" s="6"/>
      <c r="HZ237" s="6"/>
      <c r="IA237" s="6"/>
      <c r="IB237" s="6"/>
      <c r="IC237" s="6"/>
      <c r="ID237" s="6"/>
      <c r="IE237" s="6"/>
      <c r="IF237" s="6"/>
      <c r="IG237" s="6"/>
      <c r="IH237" s="6"/>
      <c r="II237" s="6"/>
      <c r="IJ237" s="6"/>
      <c r="IK237" s="6"/>
      <c r="IL237" s="6"/>
      <c r="IM237" s="6"/>
      <c r="IN237" s="6"/>
      <c r="IO237" s="6"/>
      <c r="IP237" s="6"/>
      <c r="IQ237" s="6"/>
      <c r="IR237" s="6"/>
      <c r="IS237" s="6"/>
      <c r="IT237" s="6"/>
      <c r="IU237" s="6"/>
      <c r="IV237" s="6"/>
    </row>
    <row r="238" spans="1:256" ht="15.75" customHeight="1">
      <c r="A238" s="429"/>
      <c r="B238" s="429"/>
      <c r="C238" s="429"/>
      <c r="D238" s="429"/>
      <c r="E238" s="429"/>
      <c r="F238" s="429"/>
      <c r="G238" s="429"/>
      <c r="H238" s="429"/>
      <c r="I238" s="429"/>
      <c r="J238" s="429"/>
      <c r="K238" s="429"/>
      <c r="L238" s="429"/>
      <c r="M238" s="429"/>
      <c r="N238" s="429"/>
      <c r="O238" s="429"/>
      <c r="P238" s="240"/>
      <c r="Q238" s="240"/>
      <c r="R238" s="240"/>
      <c r="S238" s="240"/>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6"/>
      <c r="FL238" s="6"/>
      <c r="FM238" s="6"/>
      <c r="FN238" s="6"/>
      <c r="FO238" s="6"/>
      <c r="FP238" s="6"/>
      <c r="FQ238" s="6"/>
      <c r="FR238" s="6"/>
      <c r="FS238" s="6"/>
      <c r="FT238" s="6"/>
      <c r="FU238" s="6"/>
      <c r="FV238" s="6"/>
      <c r="FW238" s="6"/>
      <c r="FX238" s="6"/>
      <c r="FY238" s="6"/>
      <c r="FZ238" s="6"/>
      <c r="GA238" s="6"/>
      <c r="GB238" s="6"/>
      <c r="GC238" s="6"/>
      <c r="GD238" s="6"/>
      <c r="GE238" s="6"/>
      <c r="GF238" s="6"/>
      <c r="GG238" s="6"/>
      <c r="GH238" s="6"/>
      <c r="GI238" s="6"/>
      <c r="GJ238" s="6"/>
      <c r="GK238" s="6"/>
      <c r="GL238" s="6"/>
      <c r="GM238" s="6"/>
      <c r="GN238" s="6"/>
      <c r="GO238" s="6"/>
      <c r="GP238" s="6"/>
      <c r="GQ238" s="6"/>
      <c r="GR238" s="6"/>
      <c r="GS238" s="6"/>
      <c r="GT238" s="6"/>
      <c r="GU238" s="6"/>
      <c r="GV238" s="6"/>
      <c r="GW238" s="6"/>
      <c r="GX238" s="6"/>
      <c r="GY238" s="6"/>
      <c r="GZ238" s="6"/>
      <c r="HA238" s="6"/>
      <c r="HB238" s="6"/>
      <c r="HC238" s="6"/>
      <c r="HD238" s="6"/>
      <c r="HE238" s="6"/>
      <c r="HF238" s="6"/>
      <c r="HG238" s="6"/>
      <c r="HH238" s="6"/>
      <c r="HI238" s="6"/>
      <c r="HJ238" s="6"/>
      <c r="HK238" s="6"/>
      <c r="HL238" s="6"/>
      <c r="HM238" s="6"/>
      <c r="HN238" s="6"/>
      <c r="HO238" s="6"/>
      <c r="HP238" s="6"/>
      <c r="HQ238" s="6"/>
      <c r="HR238" s="6"/>
      <c r="HS238" s="6"/>
      <c r="HT238" s="6"/>
      <c r="HU238" s="6"/>
      <c r="HV238" s="6"/>
      <c r="HW238" s="6"/>
      <c r="HX238" s="6"/>
      <c r="HY238" s="6"/>
      <c r="HZ238" s="6"/>
      <c r="IA238" s="6"/>
      <c r="IB238" s="6"/>
      <c r="IC238" s="6"/>
      <c r="ID238" s="6"/>
      <c r="IE238" s="6"/>
      <c r="IF238" s="6"/>
      <c r="IG238" s="6"/>
      <c r="IH238" s="6"/>
      <c r="II238" s="6"/>
      <c r="IJ238" s="6"/>
      <c r="IK238" s="6"/>
      <c r="IL238" s="6"/>
      <c r="IM238" s="6"/>
      <c r="IN238" s="6"/>
      <c r="IO238" s="6"/>
      <c r="IP238" s="6"/>
      <c r="IQ238" s="6"/>
      <c r="IR238" s="6"/>
      <c r="IS238" s="6"/>
      <c r="IT238" s="6"/>
      <c r="IU238" s="6"/>
      <c r="IV238" s="6"/>
    </row>
    <row r="239" spans="1:256" ht="15.75" customHeight="1">
      <c r="A239" s="429"/>
      <c r="B239" s="429"/>
      <c r="C239" s="429"/>
      <c r="D239" s="429"/>
      <c r="E239" s="429"/>
      <c r="F239" s="429"/>
      <c r="G239" s="429"/>
      <c r="H239" s="429"/>
      <c r="I239" s="429"/>
      <c r="J239" s="429"/>
      <c r="K239" s="429"/>
      <c r="L239" s="429"/>
      <c r="M239" s="429"/>
      <c r="N239" s="429"/>
      <c r="O239" s="429"/>
      <c r="P239" s="240"/>
      <c r="Q239" s="240"/>
      <c r="R239" s="240"/>
      <c r="S239" s="240"/>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6"/>
      <c r="FL239" s="6"/>
      <c r="FM239" s="6"/>
      <c r="FN239" s="6"/>
      <c r="FO239" s="6"/>
      <c r="FP239" s="6"/>
      <c r="FQ239" s="6"/>
      <c r="FR239" s="6"/>
      <c r="FS239" s="6"/>
      <c r="FT239" s="6"/>
      <c r="FU239" s="6"/>
      <c r="FV239" s="6"/>
      <c r="FW239" s="6"/>
      <c r="FX239" s="6"/>
      <c r="FY239" s="6"/>
      <c r="FZ239" s="6"/>
      <c r="GA239" s="6"/>
      <c r="GB239" s="6"/>
      <c r="GC239" s="6"/>
      <c r="GD239" s="6"/>
      <c r="GE239" s="6"/>
      <c r="GF239" s="6"/>
      <c r="GG239" s="6"/>
      <c r="GH239" s="6"/>
      <c r="GI239" s="6"/>
      <c r="GJ239" s="6"/>
      <c r="GK239" s="6"/>
      <c r="GL239" s="6"/>
      <c r="GM239" s="6"/>
      <c r="GN239" s="6"/>
      <c r="GO239" s="6"/>
      <c r="GP239" s="6"/>
      <c r="GQ239" s="6"/>
      <c r="GR239" s="6"/>
      <c r="GS239" s="6"/>
      <c r="GT239" s="6"/>
      <c r="GU239" s="6"/>
      <c r="GV239" s="6"/>
      <c r="GW239" s="6"/>
      <c r="GX239" s="6"/>
      <c r="GY239" s="6"/>
      <c r="GZ239" s="6"/>
      <c r="HA239" s="6"/>
      <c r="HB239" s="6"/>
      <c r="HC239" s="6"/>
      <c r="HD239" s="6"/>
      <c r="HE239" s="6"/>
      <c r="HF239" s="6"/>
      <c r="HG239" s="6"/>
      <c r="HH239" s="6"/>
      <c r="HI239" s="6"/>
      <c r="HJ239" s="6"/>
      <c r="HK239" s="6"/>
      <c r="HL239" s="6"/>
      <c r="HM239" s="6"/>
      <c r="HN239" s="6"/>
      <c r="HO239" s="6"/>
      <c r="HP239" s="6"/>
      <c r="HQ239" s="6"/>
      <c r="HR239" s="6"/>
      <c r="HS239" s="6"/>
      <c r="HT239" s="6"/>
      <c r="HU239" s="6"/>
      <c r="HV239" s="6"/>
      <c r="HW239" s="6"/>
      <c r="HX239" s="6"/>
      <c r="HY239" s="6"/>
      <c r="HZ239" s="6"/>
      <c r="IA239" s="6"/>
      <c r="IB239" s="6"/>
      <c r="IC239" s="6"/>
      <c r="ID239" s="6"/>
      <c r="IE239" s="6"/>
      <c r="IF239" s="6"/>
      <c r="IG239" s="6"/>
      <c r="IH239" s="6"/>
      <c r="II239" s="6"/>
      <c r="IJ239" s="6"/>
      <c r="IK239" s="6"/>
      <c r="IL239" s="6"/>
      <c r="IM239" s="6"/>
      <c r="IN239" s="6"/>
      <c r="IO239" s="6"/>
      <c r="IP239" s="6"/>
      <c r="IQ239" s="6"/>
      <c r="IR239" s="6"/>
      <c r="IS239" s="6"/>
      <c r="IT239" s="6"/>
      <c r="IU239" s="6"/>
      <c r="IV239" s="6"/>
    </row>
    <row r="240" spans="1:256" ht="15.75" customHeight="1">
      <c r="A240" s="429"/>
      <c r="B240" s="429"/>
      <c r="C240" s="429"/>
      <c r="D240" s="429"/>
      <c r="E240" s="429"/>
      <c r="F240" s="429"/>
      <c r="G240" s="429"/>
      <c r="H240" s="429"/>
      <c r="I240" s="429"/>
      <c r="J240" s="429"/>
      <c r="K240" s="429"/>
      <c r="L240" s="429"/>
      <c r="M240" s="429"/>
      <c r="N240" s="429"/>
      <c r="O240" s="429"/>
      <c r="P240" s="240"/>
      <c r="Q240" s="240"/>
      <c r="R240" s="240"/>
      <c r="S240" s="240"/>
      <c r="T240" s="6"/>
      <c r="U240" s="6"/>
      <c r="V240" s="6"/>
      <c r="W240" s="6"/>
      <c r="X240" s="6"/>
      <c r="Y240" s="6"/>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6"/>
      <c r="FL240" s="6"/>
      <c r="FM240" s="6"/>
      <c r="FN240" s="6"/>
      <c r="FO240" s="6"/>
      <c r="FP240" s="6"/>
      <c r="FQ240" s="6"/>
      <c r="FR240" s="6"/>
      <c r="FS240" s="6"/>
      <c r="FT240" s="6"/>
      <c r="FU240" s="6"/>
      <c r="FV240" s="6"/>
      <c r="FW240" s="6"/>
      <c r="FX240" s="6"/>
      <c r="FY240" s="6"/>
      <c r="FZ240" s="6"/>
      <c r="GA240" s="6"/>
      <c r="GB240" s="6"/>
      <c r="GC240" s="6"/>
      <c r="GD240" s="6"/>
      <c r="GE240" s="6"/>
      <c r="GF240" s="6"/>
      <c r="GG240" s="6"/>
      <c r="GH240" s="6"/>
      <c r="GI240" s="6"/>
      <c r="GJ240" s="6"/>
      <c r="GK240" s="6"/>
      <c r="GL240" s="6"/>
      <c r="GM240" s="6"/>
      <c r="GN240" s="6"/>
      <c r="GO240" s="6"/>
      <c r="GP240" s="6"/>
      <c r="GQ240" s="6"/>
      <c r="GR240" s="6"/>
      <c r="GS240" s="6"/>
      <c r="GT240" s="6"/>
      <c r="GU240" s="6"/>
      <c r="GV240" s="6"/>
      <c r="GW240" s="6"/>
      <c r="GX240" s="6"/>
      <c r="GY240" s="6"/>
      <c r="GZ240" s="6"/>
      <c r="HA240" s="6"/>
      <c r="HB240" s="6"/>
      <c r="HC240" s="6"/>
      <c r="HD240" s="6"/>
      <c r="HE240" s="6"/>
      <c r="HF240" s="6"/>
      <c r="HG240" s="6"/>
      <c r="HH240" s="6"/>
      <c r="HI240" s="6"/>
      <c r="HJ240" s="6"/>
      <c r="HK240" s="6"/>
      <c r="HL240" s="6"/>
      <c r="HM240" s="6"/>
      <c r="HN240" s="6"/>
      <c r="HO240" s="6"/>
      <c r="HP240" s="6"/>
      <c r="HQ240" s="6"/>
      <c r="HR240" s="6"/>
      <c r="HS240" s="6"/>
      <c r="HT240" s="6"/>
      <c r="HU240" s="6"/>
      <c r="HV240" s="6"/>
      <c r="HW240" s="6"/>
      <c r="HX240" s="6"/>
      <c r="HY240" s="6"/>
      <c r="HZ240" s="6"/>
      <c r="IA240" s="6"/>
      <c r="IB240" s="6"/>
      <c r="IC240" s="6"/>
      <c r="ID240" s="6"/>
      <c r="IE240" s="6"/>
      <c r="IF240" s="6"/>
      <c r="IG240" s="6"/>
      <c r="IH240" s="6"/>
      <c r="II240" s="6"/>
      <c r="IJ240" s="6"/>
      <c r="IK240" s="6"/>
      <c r="IL240" s="6"/>
      <c r="IM240" s="6"/>
      <c r="IN240" s="6"/>
      <c r="IO240" s="6"/>
      <c r="IP240" s="6"/>
      <c r="IQ240" s="6"/>
      <c r="IR240" s="6"/>
      <c r="IS240" s="6"/>
      <c r="IT240" s="6"/>
      <c r="IU240" s="6"/>
      <c r="IV240" s="6"/>
    </row>
    <row r="241" spans="1:256" ht="15.75" customHeight="1">
      <c r="A241" s="429"/>
      <c r="B241" s="429"/>
      <c r="C241" s="429"/>
      <c r="D241" s="429"/>
      <c r="E241" s="429"/>
      <c r="F241" s="429"/>
      <c r="G241" s="429"/>
      <c r="H241" s="429"/>
      <c r="I241" s="429"/>
      <c r="J241" s="429"/>
      <c r="K241" s="429"/>
      <c r="L241" s="429"/>
      <c r="M241" s="429"/>
      <c r="N241" s="429"/>
      <c r="O241" s="429"/>
      <c r="P241" s="240"/>
      <c r="Q241" s="240"/>
      <c r="R241" s="240"/>
      <c r="S241" s="240"/>
      <c r="T241" s="6"/>
      <c r="U241" s="6"/>
      <c r="V241" s="6"/>
      <c r="W241" s="6"/>
      <c r="X241" s="6"/>
      <c r="Y241" s="6"/>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6"/>
      <c r="FL241" s="6"/>
      <c r="FM241" s="6"/>
      <c r="FN241" s="6"/>
      <c r="FO241" s="6"/>
      <c r="FP241" s="6"/>
      <c r="FQ241" s="6"/>
      <c r="FR241" s="6"/>
      <c r="FS241" s="6"/>
      <c r="FT241" s="6"/>
      <c r="FU241" s="6"/>
      <c r="FV241" s="6"/>
      <c r="FW241" s="6"/>
      <c r="FX241" s="6"/>
      <c r="FY241" s="6"/>
      <c r="FZ241" s="6"/>
      <c r="GA241" s="6"/>
      <c r="GB241" s="6"/>
      <c r="GC241" s="6"/>
      <c r="GD241" s="6"/>
      <c r="GE241" s="6"/>
      <c r="GF241" s="6"/>
      <c r="GG241" s="6"/>
      <c r="GH241" s="6"/>
      <c r="GI241" s="6"/>
      <c r="GJ241" s="6"/>
      <c r="GK241" s="6"/>
      <c r="GL241" s="6"/>
      <c r="GM241" s="6"/>
      <c r="GN241" s="6"/>
      <c r="GO241" s="6"/>
      <c r="GP241" s="6"/>
      <c r="GQ241" s="6"/>
      <c r="GR241" s="6"/>
      <c r="GS241" s="6"/>
      <c r="GT241" s="6"/>
      <c r="GU241" s="6"/>
      <c r="GV241" s="6"/>
      <c r="GW241" s="6"/>
      <c r="GX241" s="6"/>
      <c r="GY241" s="6"/>
      <c r="GZ241" s="6"/>
      <c r="HA241" s="6"/>
      <c r="HB241" s="6"/>
      <c r="HC241" s="6"/>
      <c r="HD241" s="6"/>
      <c r="HE241" s="6"/>
      <c r="HF241" s="6"/>
      <c r="HG241" s="6"/>
      <c r="HH241" s="6"/>
      <c r="HI241" s="6"/>
      <c r="HJ241" s="6"/>
      <c r="HK241" s="6"/>
      <c r="HL241" s="6"/>
      <c r="HM241" s="6"/>
      <c r="HN241" s="6"/>
      <c r="HO241" s="6"/>
      <c r="HP241" s="6"/>
      <c r="HQ241" s="6"/>
      <c r="HR241" s="6"/>
      <c r="HS241" s="6"/>
      <c r="HT241" s="6"/>
      <c r="HU241" s="6"/>
      <c r="HV241" s="6"/>
      <c r="HW241" s="6"/>
      <c r="HX241" s="6"/>
      <c r="HY241" s="6"/>
      <c r="HZ241" s="6"/>
      <c r="IA241" s="6"/>
      <c r="IB241" s="6"/>
      <c r="IC241" s="6"/>
      <c r="ID241" s="6"/>
      <c r="IE241" s="6"/>
      <c r="IF241" s="6"/>
      <c r="IG241" s="6"/>
      <c r="IH241" s="6"/>
      <c r="II241" s="6"/>
      <c r="IJ241" s="6"/>
      <c r="IK241" s="6"/>
      <c r="IL241" s="6"/>
      <c r="IM241" s="6"/>
      <c r="IN241" s="6"/>
      <c r="IO241" s="6"/>
      <c r="IP241" s="6"/>
      <c r="IQ241" s="6"/>
      <c r="IR241" s="6"/>
      <c r="IS241" s="6"/>
      <c r="IT241" s="6"/>
      <c r="IU241" s="6"/>
      <c r="IV241" s="6"/>
    </row>
    <row r="242" spans="1:256" ht="15.75" customHeight="1">
      <c r="A242" s="429"/>
      <c r="B242" s="429"/>
      <c r="C242" s="429"/>
      <c r="D242" s="429"/>
      <c r="E242" s="429"/>
      <c r="F242" s="429"/>
      <c r="G242" s="429"/>
      <c r="H242" s="429"/>
      <c r="I242" s="429"/>
      <c r="J242" s="429"/>
      <c r="K242" s="429"/>
      <c r="L242" s="429"/>
      <c r="M242" s="429"/>
      <c r="N242" s="429"/>
      <c r="O242" s="429"/>
      <c r="P242" s="6"/>
      <c r="Q242" s="240"/>
      <c r="R242" s="240"/>
      <c r="S242" s="240"/>
      <c r="T242" s="6"/>
      <c r="U242" s="6"/>
      <c r="V242" s="6"/>
      <c r="W242" s="6"/>
      <c r="X242" s="6"/>
      <c r="Y242" s="6"/>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c r="GI242" s="6"/>
      <c r="GJ242" s="6"/>
      <c r="GK242" s="6"/>
      <c r="GL242" s="6"/>
      <c r="GM242" s="6"/>
      <c r="GN242" s="6"/>
      <c r="GO242" s="6"/>
      <c r="GP242" s="6"/>
      <c r="GQ242" s="6"/>
      <c r="GR242" s="6"/>
      <c r="GS242" s="6"/>
      <c r="GT242" s="6"/>
      <c r="GU242" s="6"/>
      <c r="GV242" s="6"/>
      <c r="GW242" s="6"/>
      <c r="GX242" s="6"/>
      <c r="GY242" s="6"/>
      <c r="GZ242" s="6"/>
      <c r="HA242" s="6"/>
      <c r="HB242" s="6"/>
      <c r="HC242" s="6"/>
      <c r="HD242" s="6"/>
      <c r="HE242" s="6"/>
      <c r="HF242" s="6"/>
      <c r="HG242" s="6"/>
      <c r="HH242" s="6"/>
      <c r="HI242" s="6"/>
      <c r="HJ242" s="6"/>
      <c r="HK242" s="6"/>
      <c r="HL242" s="6"/>
      <c r="HM242" s="6"/>
      <c r="HN242" s="6"/>
      <c r="HO242" s="6"/>
      <c r="HP242" s="6"/>
      <c r="HQ242" s="6"/>
      <c r="HR242" s="6"/>
      <c r="HS242" s="6"/>
      <c r="HT242" s="6"/>
      <c r="HU242" s="6"/>
      <c r="HV242" s="6"/>
      <c r="HW242" s="6"/>
      <c r="HX242" s="6"/>
      <c r="HY242" s="6"/>
      <c r="HZ242" s="6"/>
      <c r="IA242" s="6"/>
      <c r="IB242" s="6"/>
      <c r="IC242" s="6"/>
      <c r="ID242" s="6"/>
      <c r="IE242" s="6"/>
      <c r="IF242" s="6"/>
      <c r="IG242" s="6"/>
      <c r="IH242" s="6"/>
      <c r="II242" s="6"/>
      <c r="IJ242" s="6"/>
      <c r="IK242" s="6"/>
      <c r="IL242" s="6"/>
      <c r="IM242" s="6"/>
      <c r="IN242" s="6"/>
      <c r="IO242" s="6"/>
      <c r="IP242" s="6"/>
      <c r="IQ242" s="6"/>
      <c r="IR242" s="6"/>
      <c r="IS242" s="6"/>
      <c r="IT242" s="6"/>
      <c r="IU242" s="6"/>
      <c r="IV242" s="6"/>
    </row>
    <row r="243" spans="1:256" ht="15.75" customHeight="1">
      <c r="A243" s="429"/>
      <c r="B243" s="429"/>
      <c r="C243" s="429"/>
      <c r="D243" s="429"/>
      <c r="E243" s="429"/>
      <c r="F243" s="429"/>
      <c r="G243" s="429"/>
      <c r="H243" s="429"/>
      <c r="I243" s="429"/>
      <c r="J243" s="429"/>
      <c r="K243" s="429"/>
      <c r="L243" s="429"/>
      <c r="M243" s="429"/>
      <c r="N243" s="429"/>
      <c r="O243" s="429"/>
      <c r="P243" s="6"/>
      <c r="Q243" s="240"/>
      <c r="R243" s="240"/>
      <c r="S243" s="240"/>
      <c r="T243" s="6"/>
      <c r="U243" s="6"/>
      <c r="V243" s="6"/>
      <c r="W243" s="6"/>
      <c r="X243" s="6"/>
      <c r="Y243" s="6"/>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c r="GI243" s="6"/>
      <c r="GJ243" s="6"/>
      <c r="GK243" s="6"/>
      <c r="GL243" s="6"/>
      <c r="GM243" s="6"/>
      <c r="GN243" s="6"/>
      <c r="GO243" s="6"/>
      <c r="GP243" s="6"/>
      <c r="GQ243" s="6"/>
      <c r="GR243" s="6"/>
      <c r="GS243" s="6"/>
      <c r="GT243" s="6"/>
      <c r="GU243" s="6"/>
      <c r="GV243" s="6"/>
      <c r="GW243" s="6"/>
      <c r="GX243" s="6"/>
      <c r="GY243" s="6"/>
      <c r="GZ243" s="6"/>
      <c r="HA243" s="6"/>
      <c r="HB243" s="6"/>
      <c r="HC243" s="6"/>
      <c r="HD243" s="6"/>
      <c r="HE243" s="6"/>
      <c r="HF243" s="6"/>
      <c r="HG243" s="6"/>
      <c r="HH243" s="6"/>
      <c r="HI243" s="6"/>
      <c r="HJ243" s="6"/>
      <c r="HK243" s="6"/>
      <c r="HL243" s="6"/>
      <c r="HM243" s="6"/>
      <c r="HN243" s="6"/>
      <c r="HO243" s="6"/>
      <c r="HP243" s="6"/>
      <c r="HQ243" s="6"/>
      <c r="HR243" s="6"/>
      <c r="HS243" s="6"/>
      <c r="HT243" s="6"/>
      <c r="HU243" s="6"/>
      <c r="HV243" s="6"/>
      <c r="HW243" s="6"/>
      <c r="HX243" s="6"/>
      <c r="HY243" s="6"/>
      <c r="HZ243" s="6"/>
      <c r="IA243" s="6"/>
      <c r="IB243" s="6"/>
      <c r="IC243" s="6"/>
      <c r="ID243" s="6"/>
      <c r="IE243" s="6"/>
      <c r="IF243" s="6"/>
      <c r="IG243" s="6"/>
      <c r="IH243" s="6"/>
      <c r="II243" s="6"/>
      <c r="IJ243" s="6"/>
      <c r="IK243" s="6"/>
      <c r="IL243" s="6"/>
      <c r="IM243" s="6"/>
      <c r="IN243" s="6"/>
      <c r="IO243" s="6"/>
      <c r="IP243" s="6"/>
      <c r="IQ243" s="6"/>
      <c r="IR243" s="6"/>
      <c r="IS243" s="6"/>
      <c r="IT243" s="6"/>
      <c r="IU243" s="6"/>
      <c r="IV243" s="6"/>
    </row>
    <row r="244" spans="1:256" ht="15.75" customHeight="1">
      <c r="A244" s="429"/>
      <c r="B244" s="429"/>
      <c r="C244" s="429"/>
      <c r="D244" s="429"/>
      <c r="E244" s="429"/>
      <c r="F244" s="429"/>
      <c r="G244" s="429"/>
      <c r="H244" s="429"/>
      <c r="I244" s="429"/>
      <c r="J244" s="429"/>
      <c r="K244" s="429"/>
      <c r="L244" s="429"/>
      <c r="M244" s="429"/>
      <c r="N244" s="429"/>
      <c r="O244" s="429"/>
      <c r="P244" s="240"/>
      <c r="Q244" s="240"/>
      <c r="R244" s="240"/>
      <c r="S244" s="240"/>
      <c r="T244" s="6"/>
      <c r="U244" s="6"/>
      <c r="V244" s="6"/>
      <c r="W244" s="6"/>
      <c r="X244" s="6"/>
      <c r="Y244" s="6"/>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c r="GI244" s="6"/>
      <c r="GJ244" s="6"/>
      <c r="GK244" s="6"/>
      <c r="GL244" s="6"/>
      <c r="GM244" s="6"/>
      <c r="GN244" s="6"/>
      <c r="GO244" s="6"/>
      <c r="GP244" s="6"/>
      <c r="GQ244" s="6"/>
      <c r="GR244" s="6"/>
      <c r="GS244" s="6"/>
      <c r="GT244" s="6"/>
      <c r="GU244" s="6"/>
      <c r="GV244" s="6"/>
      <c r="GW244" s="6"/>
      <c r="GX244" s="6"/>
      <c r="GY244" s="6"/>
      <c r="GZ244" s="6"/>
      <c r="HA244" s="6"/>
      <c r="HB244" s="6"/>
      <c r="HC244" s="6"/>
      <c r="HD244" s="6"/>
      <c r="HE244" s="6"/>
      <c r="HF244" s="6"/>
      <c r="HG244" s="6"/>
      <c r="HH244" s="6"/>
      <c r="HI244" s="6"/>
      <c r="HJ244" s="6"/>
      <c r="HK244" s="6"/>
      <c r="HL244" s="6"/>
      <c r="HM244" s="6"/>
      <c r="HN244" s="6"/>
      <c r="HO244" s="6"/>
      <c r="HP244" s="6"/>
      <c r="HQ244" s="6"/>
      <c r="HR244" s="6"/>
      <c r="HS244" s="6"/>
      <c r="HT244" s="6"/>
      <c r="HU244" s="6"/>
      <c r="HV244" s="6"/>
      <c r="HW244" s="6"/>
      <c r="HX244" s="6"/>
      <c r="HY244" s="6"/>
      <c r="HZ244" s="6"/>
      <c r="IA244" s="6"/>
      <c r="IB244" s="6"/>
      <c r="IC244" s="6"/>
      <c r="ID244" s="6"/>
      <c r="IE244" s="6"/>
      <c r="IF244" s="6"/>
      <c r="IG244" s="6"/>
      <c r="IH244" s="6"/>
      <c r="II244" s="6"/>
      <c r="IJ244" s="6"/>
      <c r="IK244" s="6"/>
      <c r="IL244" s="6"/>
      <c r="IM244" s="6"/>
      <c r="IN244" s="6"/>
      <c r="IO244" s="6"/>
      <c r="IP244" s="6"/>
      <c r="IQ244" s="6"/>
      <c r="IR244" s="6"/>
      <c r="IS244" s="6"/>
      <c r="IT244" s="6"/>
      <c r="IU244" s="6"/>
      <c r="IV244" s="6"/>
    </row>
    <row r="245" spans="1:256" ht="15.75" customHeight="1">
      <c r="A245" s="429"/>
      <c r="B245" s="429"/>
      <c r="C245" s="429"/>
      <c r="D245" s="429"/>
      <c r="E245" s="429"/>
      <c r="F245" s="429"/>
      <c r="G245" s="429"/>
      <c r="H245" s="429"/>
      <c r="I245" s="429"/>
      <c r="J245" s="429"/>
      <c r="K245" s="429"/>
      <c r="L245" s="429"/>
      <c r="M245" s="429"/>
      <c r="N245" s="429"/>
      <c r="O245" s="429"/>
      <c r="P245" s="240"/>
      <c r="Q245" s="240"/>
      <c r="R245" s="240"/>
      <c r="S245" s="240"/>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c r="HA245" s="6"/>
      <c r="HB245" s="6"/>
      <c r="HC245" s="6"/>
      <c r="HD245" s="6"/>
      <c r="HE245" s="6"/>
      <c r="HF245" s="6"/>
      <c r="HG245" s="6"/>
      <c r="HH245" s="6"/>
      <c r="HI245" s="6"/>
      <c r="HJ245" s="6"/>
      <c r="HK245" s="6"/>
      <c r="HL245" s="6"/>
      <c r="HM245" s="6"/>
      <c r="HN245" s="6"/>
      <c r="HO245" s="6"/>
      <c r="HP245" s="6"/>
      <c r="HQ245" s="6"/>
      <c r="HR245" s="6"/>
      <c r="HS245" s="6"/>
      <c r="HT245" s="6"/>
      <c r="HU245" s="6"/>
      <c r="HV245" s="6"/>
      <c r="HW245" s="6"/>
      <c r="HX245" s="6"/>
      <c r="HY245" s="6"/>
      <c r="HZ245" s="6"/>
      <c r="IA245" s="6"/>
      <c r="IB245" s="6"/>
      <c r="IC245" s="6"/>
      <c r="ID245" s="6"/>
      <c r="IE245" s="6"/>
      <c r="IF245" s="6"/>
      <c r="IG245" s="6"/>
      <c r="IH245" s="6"/>
      <c r="II245" s="6"/>
      <c r="IJ245" s="6"/>
      <c r="IK245" s="6"/>
      <c r="IL245" s="6"/>
      <c r="IM245" s="6"/>
      <c r="IN245" s="6"/>
      <c r="IO245" s="6"/>
      <c r="IP245" s="6"/>
      <c r="IQ245" s="6"/>
      <c r="IR245" s="6"/>
      <c r="IS245" s="6"/>
      <c r="IT245" s="6"/>
      <c r="IU245" s="6"/>
      <c r="IV245" s="6"/>
    </row>
    <row r="246" spans="1:256" ht="15.75" customHeight="1">
      <c r="A246" s="429"/>
      <c r="B246" s="429"/>
      <c r="C246" s="429"/>
      <c r="D246" s="429"/>
      <c r="E246" s="429"/>
      <c r="F246" s="429"/>
      <c r="G246" s="429"/>
      <c r="H246" s="429"/>
      <c r="I246" s="429"/>
      <c r="J246" s="429"/>
      <c r="K246" s="429"/>
      <c r="L246" s="429"/>
      <c r="M246" s="429"/>
      <c r="N246" s="429"/>
      <c r="O246" s="429"/>
      <c r="P246" s="240"/>
      <c r="Q246" s="240"/>
      <c r="R246" s="240"/>
      <c r="S246" s="240"/>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c r="GI246" s="6"/>
      <c r="GJ246" s="6"/>
      <c r="GK246" s="6"/>
      <c r="GL246" s="6"/>
      <c r="GM246" s="6"/>
      <c r="GN246" s="6"/>
      <c r="GO246" s="6"/>
      <c r="GP246" s="6"/>
      <c r="GQ246" s="6"/>
      <c r="GR246" s="6"/>
      <c r="GS246" s="6"/>
      <c r="GT246" s="6"/>
      <c r="GU246" s="6"/>
      <c r="GV246" s="6"/>
      <c r="GW246" s="6"/>
      <c r="GX246" s="6"/>
      <c r="GY246" s="6"/>
      <c r="GZ246" s="6"/>
      <c r="HA246" s="6"/>
      <c r="HB246" s="6"/>
      <c r="HC246" s="6"/>
      <c r="HD246" s="6"/>
      <c r="HE246" s="6"/>
      <c r="HF246" s="6"/>
      <c r="HG246" s="6"/>
      <c r="HH246" s="6"/>
      <c r="HI246" s="6"/>
      <c r="HJ246" s="6"/>
      <c r="HK246" s="6"/>
      <c r="HL246" s="6"/>
      <c r="HM246" s="6"/>
      <c r="HN246" s="6"/>
      <c r="HO246" s="6"/>
      <c r="HP246" s="6"/>
      <c r="HQ246" s="6"/>
      <c r="HR246" s="6"/>
      <c r="HS246" s="6"/>
      <c r="HT246" s="6"/>
      <c r="HU246" s="6"/>
      <c r="HV246" s="6"/>
      <c r="HW246" s="6"/>
      <c r="HX246" s="6"/>
      <c r="HY246" s="6"/>
      <c r="HZ246" s="6"/>
      <c r="IA246" s="6"/>
      <c r="IB246" s="6"/>
      <c r="IC246" s="6"/>
      <c r="ID246" s="6"/>
      <c r="IE246" s="6"/>
      <c r="IF246" s="6"/>
      <c r="IG246" s="6"/>
      <c r="IH246" s="6"/>
      <c r="II246" s="6"/>
      <c r="IJ246" s="6"/>
      <c r="IK246" s="6"/>
      <c r="IL246" s="6"/>
      <c r="IM246" s="6"/>
      <c r="IN246" s="6"/>
      <c r="IO246" s="6"/>
      <c r="IP246" s="6"/>
      <c r="IQ246" s="6"/>
      <c r="IR246" s="6"/>
      <c r="IS246" s="6"/>
      <c r="IT246" s="6"/>
      <c r="IU246" s="6"/>
      <c r="IV246" s="6"/>
    </row>
    <row r="247" spans="1:256" ht="15.75" customHeight="1">
      <c r="A247" s="429"/>
      <c r="B247" s="429"/>
      <c r="C247" s="429"/>
      <c r="D247" s="429"/>
      <c r="E247" s="429"/>
      <c r="F247" s="429"/>
      <c r="G247" s="429"/>
      <c r="H247" s="429"/>
      <c r="I247" s="429"/>
      <c r="J247" s="429"/>
      <c r="K247" s="429"/>
      <c r="L247" s="429"/>
      <c r="M247" s="429"/>
      <c r="N247" s="429"/>
      <c r="O247" s="429"/>
      <c r="P247" s="240"/>
      <c r="Q247" s="240"/>
      <c r="R247" s="240"/>
      <c r="S247" s="240"/>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c r="GI247" s="6"/>
      <c r="GJ247" s="6"/>
      <c r="GK247" s="6"/>
      <c r="GL247" s="6"/>
      <c r="GM247" s="6"/>
      <c r="GN247" s="6"/>
      <c r="GO247" s="6"/>
      <c r="GP247" s="6"/>
      <c r="GQ247" s="6"/>
      <c r="GR247" s="6"/>
      <c r="GS247" s="6"/>
      <c r="GT247" s="6"/>
      <c r="GU247" s="6"/>
      <c r="GV247" s="6"/>
      <c r="GW247" s="6"/>
      <c r="GX247" s="6"/>
      <c r="GY247" s="6"/>
      <c r="GZ247" s="6"/>
      <c r="HA247" s="6"/>
      <c r="HB247" s="6"/>
      <c r="HC247" s="6"/>
      <c r="HD247" s="6"/>
      <c r="HE247" s="6"/>
      <c r="HF247" s="6"/>
      <c r="HG247" s="6"/>
      <c r="HH247" s="6"/>
      <c r="HI247" s="6"/>
      <c r="HJ247" s="6"/>
      <c r="HK247" s="6"/>
      <c r="HL247" s="6"/>
      <c r="HM247" s="6"/>
      <c r="HN247" s="6"/>
      <c r="HO247" s="6"/>
      <c r="HP247" s="6"/>
      <c r="HQ247" s="6"/>
      <c r="HR247" s="6"/>
      <c r="HS247" s="6"/>
      <c r="HT247" s="6"/>
      <c r="HU247" s="6"/>
      <c r="HV247" s="6"/>
      <c r="HW247" s="6"/>
      <c r="HX247" s="6"/>
      <c r="HY247" s="6"/>
      <c r="HZ247" s="6"/>
      <c r="IA247" s="6"/>
      <c r="IB247" s="6"/>
      <c r="IC247" s="6"/>
      <c r="ID247" s="6"/>
      <c r="IE247" s="6"/>
      <c r="IF247" s="6"/>
      <c r="IG247" s="6"/>
      <c r="IH247" s="6"/>
      <c r="II247" s="6"/>
      <c r="IJ247" s="6"/>
      <c r="IK247" s="6"/>
      <c r="IL247" s="6"/>
      <c r="IM247" s="6"/>
      <c r="IN247" s="6"/>
      <c r="IO247" s="6"/>
      <c r="IP247" s="6"/>
      <c r="IQ247" s="6"/>
      <c r="IR247" s="6"/>
      <c r="IS247" s="6"/>
      <c r="IT247" s="6"/>
      <c r="IU247" s="6"/>
      <c r="IV247" s="6"/>
    </row>
    <row r="248" spans="1:256" ht="15.75" customHeight="1">
      <c r="A248" s="429"/>
      <c r="B248" s="429"/>
      <c r="C248" s="429"/>
      <c r="D248" s="429"/>
      <c r="E248" s="429"/>
      <c r="F248" s="429"/>
      <c r="G248" s="429"/>
      <c r="H248" s="429"/>
      <c r="I248" s="429"/>
      <c r="J248" s="429"/>
      <c r="K248" s="429"/>
      <c r="L248" s="429"/>
      <c r="M248" s="429"/>
      <c r="N248" s="429"/>
      <c r="O248" s="429"/>
      <c r="P248" s="240"/>
      <c r="Q248" s="240"/>
      <c r="R248" s="240"/>
      <c r="S248" s="240"/>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6"/>
      <c r="GN248" s="6"/>
      <c r="GO248" s="6"/>
      <c r="GP248" s="6"/>
      <c r="GQ248" s="6"/>
      <c r="GR248" s="6"/>
      <c r="GS248" s="6"/>
      <c r="GT248" s="6"/>
      <c r="GU248" s="6"/>
      <c r="GV248" s="6"/>
      <c r="GW248" s="6"/>
      <c r="GX248" s="6"/>
      <c r="GY248" s="6"/>
      <c r="GZ248" s="6"/>
      <c r="HA248" s="6"/>
      <c r="HB248" s="6"/>
      <c r="HC248" s="6"/>
      <c r="HD248" s="6"/>
      <c r="HE248" s="6"/>
      <c r="HF248" s="6"/>
      <c r="HG248" s="6"/>
      <c r="HH248" s="6"/>
      <c r="HI248" s="6"/>
      <c r="HJ248" s="6"/>
      <c r="HK248" s="6"/>
      <c r="HL248" s="6"/>
      <c r="HM248" s="6"/>
      <c r="HN248" s="6"/>
      <c r="HO248" s="6"/>
      <c r="HP248" s="6"/>
      <c r="HQ248" s="6"/>
      <c r="HR248" s="6"/>
      <c r="HS248" s="6"/>
      <c r="HT248" s="6"/>
      <c r="HU248" s="6"/>
      <c r="HV248" s="6"/>
      <c r="HW248" s="6"/>
      <c r="HX248" s="6"/>
      <c r="HY248" s="6"/>
      <c r="HZ248" s="6"/>
      <c r="IA248" s="6"/>
      <c r="IB248" s="6"/>
      <c r="IC248" s="6"/>
      <c r="ID248" s="6"/>
      <c r="IE248" s="6"/>
      <c r="IF248" s="6"/>
      <c r="IG248" s="6"/>
      <c r="IH248" s="6"/>
      <c r="II248" s="6"/>
      <c r="IJ248" s="6"/>
      <c r="IK248" s="6"/>
      <c r="IL248" s="6"/>
      <c r="IM248" s="6"/>
      <c r="IN248" s="6"/>
      <c r="IO248" s="6"/>
      <c r="IP248" s="6"/>
      <c r="IQ248" s="6"/>
      <c r="IR248" s="6"/>
      <c r="IS248" s="6"/>
      <c r="IT248" s="6"/>
      <c r="IU248" s="6"/>
      <c r="IV248" s="6"/>
    </row>
    <row r="249" spans="1:256" ht="15.75" customHeight="1">
      <c r="A249" s="429"/>
      <c r="B249" s="429"/>
      <c r="C249" s="429"/>
      <c r="D249" s="429"/>
      <c r="E249" s="429"/>
      <c r="F249" s="429"/>
      <c r="G249" s="429"/>
      <c r="H249" s="429"/>
      <c r="I249" s="429"/>
      <c r="J249" s="429"/>
      <c r="K249" s="429"/>
      <c r="L249" s="429"/>
      <c r="M249" s="429"/>
      <c r="N249" s="429"/>
      <c r="O249" s="429"/>
      <c r="P249" s="240"/>
      <c r="Q249" s="240"/>
      <c r="R249" s="240"/>
      <c r="S249" s="240"/>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c r="IF249" s="6"/>
      <c r="IG249" s="6"/>
      <c r="IH249" s="6"/>
      <c r="II249" s="6"/>
      <c r="IJ249" s="6"/>
      <c r="IK249" s="6"/>
      <c r="IL249" s="6"/>
      <c r="IM249" s="6"/>
      <c r="IN249" s="6"/>
      <c r="IO249" s="6"/>
      <c r="IP249" s="6"/>
      <c r="IQ249" s="6"/>
      <c r="IR249" s="6"/>
      <c r="IS249" s="6"/>
      <c r="IT249" s="6"/>
      <c r="IU249" s="6"/>
      <c r="IV249" s="6"/>
    </row>
    <row r="250" spans="1:256" ht="15.75" customHeight="1">
      <c r="A250" s="429"/>
      <c r="B250" s="429"/>
      <c r="C250" s="429"/>
      <c r="D250" s="429"/>
      <c r="E250" s="429"/>
      <c r="F250" s="429"/>
      <c r="G250" s="429"/>
      <c r="H250" s="429"/>
      <c r="I250" s="429"/>
      <c r="J250" s="429"/>
      <c r="K250" s="429"/>
      <c r="L250" s="429"/>
      <c r="M250" s="429"/>
      <c r="N250" s="429"/>
      <c r="O250" s="429"/>
      <c r="P250" s="240"/>
      <c r="Q250" s="240"/>
      <c r="R250" s="240"/>
      <c r="S250" s="240"/>
      <c r="T250" s="6"/>
      <c r="U250" s="6"/>
      <c r="V250" s="6"/>
      <c r="W250" s="6"/>
      <c r="X250" s="6"/>
      <c r="Y250" s="6"/>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c r="IF250" s="6"/>
      <c r="IG250" s="6"/>
      <c r="IH250" s="6"/>
      <c r="II250" s="6"/>
      <c r="IJ250" s="6"/>
      <c r="IK250" s="6"/>
      <c r="IL250" s="6"/>
      <c r="IM250" s="6"/>
      <c r="IN250" s="6"/>
      <c r="IO250" s="6"/>
      <c r="IP250" s="6"/>
      <c r="IQ250" s="6"/>
      <c r="IR250" s="6"/>
      <c r="IS250" s="6"/>
      <c r="IT250" s="6"/>
      <c r="IU250" s="6"/>
      <c r="IV250" s="6"/>
    </row>
    <row r="251" spans="1:256" ht="15.75" customHeight="1">
      <c r="A251" s="429"/>
      <c r="B251" s="429"/>
      <c r="C251" s="429"/>
      <c r="D251" s="429"/>
      <c r="E251" s="429"/>
      <c r="F251" s="429"/>
      <c r="G251" s="429"/>
      <c r="H251" s="429"/>
      <c r="I251" s="429"/>
      <c r="J251" s="429"/>
      <c r="K251" s="429"/>
      <c r="L251" s="429"/>
      <c r="M251" s="429"/>
      <c r="N251" s="429"/>
      <c r="O251" s="429"/>
      <c r="P251" s="240"/>
      <c r="Q251" s="240"/>
      <c r="R251" s="240"/>
      <c r="S251" s="240"/>
      <c r="T251" s="6"/>
      <c r="U251" s="6"/>
      <c r="V251" s="6"/>
      <c r="W251" s="6"/>
      <c r="X251" s="6"/>
      <c r="Y251" s="6"/>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c r="IM251" s="6"/>
      <c r="IN251" s="6"/>
      <c r="IO251" s="6"/>
      <c r="IP251" s="6"/>
      <c r="IQ251" s="6"/>
      <c r="IR251" s="6"/>
      <c r="IS251" s="6"/>
      <c r="IT251" s="6"/>
      <c r="IU251" s="6"/>
      <c r="IV251" s="6"/>
    </row>
    <row r="252" spans="1:256" ht="15.75" customHeight="1">
      <c r="A252" s="429"/>
      <c r="B252" s="429"/>
      <c r="C252" s="429"/>
      <c r="D252" s="429"/>
      <c r="E252" s="429"/>
      <c r="F252" s="429"/>
      <c r="G252" s="429"/>
      <c r="H252" s="429"/>
      <c r="I252" s="429"/>
      <c r="J252" s="429"/>
      <c r="K252" s="429"/>
      <c r="L252" s="429"/>
      <c r="M252" s="429"/>
      <c r="N252" s="429"/>
      <c r="O252" s="429"/>
      <c r="P252" s="240"/>
      <c r="Q252" s="240"/>
      <c r="R252" s="240"/>
      <c r="S252" s="240"/>
      <c r="T252" s="6"/>
      <c r="U252" s="6"/>
      <c r="V252" s="6"/>
      <c r="W252" s="6"/>
      <c r="X252" s="6"/>
      <c r="Y252" s="6"/>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c r="IO252" s="6"/>
      <c r="IP252" s="6"/>
      <c r="IQ252" s="6"/>
      <c r="IR252" s="6"/>
      <c r="IS252" s="6"/>
      <c r="IT252" s="6"/>
      <c r="IU252" s="6"/>
      <c r="IV252" s="6"/>
    </row>
    <row r="253" spans="1:256" ht="13.5" customHeight="1">
      <c r="A253" s="429"/>
      <c r="B253" s="429"/>
      <c r="C253" s="429"/>
      <c r="D253" s="429"/>
      <c r="E253" s="429"/>
      <c r="F253" s="429"/>
      <c r="G253" s="429"/>
      <c r="H253" s="429"/>
      <c r="I253" s="429"/>
      <c r="J253" s="429"/>
      <c r="K253" s="429"/>
      <c r="L253" s="429"/>
      <c r="M253" s="429"/>
      <c r="N253" s="429"/>
      <c r="O253" s="429"/>
      <c r="P253" s="6"/>
      <c r="Q253" s="240"/>
      <c r="R253" s="240"/>
      <c r="S253" s="240"/>
      <c r="T253" s="6"/>
      <c r="U253" s="6"/>
      <c r="V253" s="6"/>
      <c r="W253" s="6"/>
      <c r="X253" s="6"/>
      <c r="Y253" s="6"/>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c r="IQ253" s="6"/>
      <c r="IR253" s="6"/>
      <c r="IS253" s="6"/>
      <c r="IT253" s="6"/>
      <c r="IU253" s="6"/>
      <c r="IV253" s="6"/>
    </row>
    <row r="254" spans="1:256" ht="15.75" customHeight="1">
      <c r="A254" s="429"/>
      <c r="B254" s="429"/>
      <c r="C254" s="429"/>
      <c r="D254" s="429"/>
      <c r="E254" s="429"/>
      <c r="F254" s="429"/>
      <c r="G254" s="429"/>
      <c r="H254" s="429"/>
      <c r="I254" s="429"/>
      <c r="J254" s="429"/>
      <c r="K254" s="429"/>
      <c r="L254" s="429"/>
      <c r="M254" s="429"/>
      <c r="N254" s="429"/>
      <c r="O254" s="429"/>
      <c r="P254" s="240"/>
      <c r="Q254" s="240"/>
      <c r="R254" s="240"/>
      <c r="S254" s="240"/>
      <c r="T254" s="6"/>
      <c r="U254" s="6"/>
      <c r="V254" s="6"/>
      <c r="W254" s="6"/>
      <c r="X254" s="6"/>
      <c r="Y254" s="6"/>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c r="IQ254" s="6"/>
      <c r="IR254" s="6"/>
      <c r="IS254" s="6"/>
      <c r="IT254" s="6"/>
      <c r="IU254" s="6"/>
      <c r="IV254" s="6"/>
    </row>
    <row r="255" spans="1:256" ht="9.75" customHeight="1">
      <c r="A255" s="429"/>
      <c r="B255" s="429"/>
      <c r="C255" s="429"/>
      <c r="D255" s="429"/>
      <c r="E255" s="429"/>
      <c r="F255" s="429"/>
      <c r="G255" s="429"/>
      <c r="H255" s="429"/>
      <c r="I255" s="429"/>
      <c r="J255" s="429"/>
      <c r="K255" s="429"/>
      <c r="L255" s="429"/>
      <c r="M255" s="429"/>
      <c r="N255" s="429"/>
      <c r="O255" s="429"/>
      <c r="P255" s="6"/>
      <c r="Q255" s="240"/>
      <c r="R255" s="240"/>
      <c r="S255" s="240"/>
      <c r="T255" s="6"/>
      <c r="U255" s="6"/>
      <c r="V255" s="6"/>
      <c r="W255" s="6"/>
      <c r="X255" s="6"/>
      <c r="Y255" s="6"/>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6"/>
      <c r="IQ255" s="6"/>
      <c r="IR255" s="6"/>
      <c r="IS255" s="6"/>
      <c r="IT255" s="6"/>
      <c r="IU255" s="6"/>
      <c r="IV255" s="6"/>
    </row>
    <row r="256" spans="1:256" ht="27.75" customHeight="1">
      <c r="A256" s="429"/>
      <c r="B256" s="429"/>
      <c r="C256" s="429"/>
      <c r="D256" s="429"/>
      <c r="E256" s="429"/>
      <c r="F256" s="429"/>
      <c r="G256" s="429"/>
      <c r="H256" s="429"/>
      <c r="I256" s="429"/>
      <c r="J256" s="429"/>
      <c r="K256" s="429"/>
      <c r="L256" s="429"/>
      <c r="M256" s="429"/>
      <c r="N256" s="429"/>
      <c r="O256" s="429"/>
      <c r="P256" s="240"/>
      <c r="Q256" s="240"/>
      <c r="R256" s="240"/>
      <c r="S256" s="240"/>
      <c r="T256" s="6"/>
      <c r="U256" s="6"/>
      <c r="V256" s="6"/>
      <c r="W256" s="6"/>
      <c r="X256" s="6"/>
      <c r="Y256" s="6"/>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6"/>
      <c r="IQ256" s="6"/>
      <c r="IR256" s="6"/>
      <c r="IS256" s="6"/>
      <c r="IT256" s="6"/>
      <c r="IU256" s="6"/>
      <c r="IV256" s="6"/>
    </row>
    <row r="257" spans="1:256" ht="15.75" customHeight="1">
      <c r="A257" s="429"/>
      <c r="B257" s="429"/>
      <c r="C257" s="429"/>
      <c r="D257" s="429"/>
      <c r="E257" s="429"/>
      <c r="F257" s="429"/>
      <c r="G257" s="429"/>
      <c r="H257" s="429"/>
      <c r="I257" s="429"/>
      <c r="J257" s="429"/>
      <c r="K257" s="429"/>
      <c r="L257" s="429"/>
      <c r="M257" s="429"/>
      <c r="N257" s="429"/>
      <c r="O257" s="429"/>
      <c r="P257" s="240"/>
      <c r="Q257" s="240"/>
      <c r="R257" s="240"/>
      <c r="S257" s="240"/>
      <c r="T257" s="6"/>
      <c r="U257" s="6"/>
      <c r="V257" s="6"/>
      <c r="W257" s="6"/>
      <c r="X257" s="6"/>
      <c r="Y257" s="6"/>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c r="IM257" s="6"/>
      <c r="IN257" s="6"/>
      <c r="IO257" s="6"/>
      <c r="IP257" s="6"/>
      <c r="IQ257" s="6"/>
      <c r="IR257" s="6"/>
      <c r="IS257" s="6"/>
      <c r="IT257" s="6"/>
      <c r="IU257" s="6"/>
      <c r="IV257" s="6"/>
    </row>
    <row r="258" spans="1:256" ht="15.75" customHeight="1">
      <c r="A258" s="429"/>
      <c r="B258" s="429"/>
      <c r="C258" s="429"/>
      <c r="D258" s="429"/>
      <c r="E258" s="429"/>
      <c r="F258" s="429"/>
      <c r="G258" s="429"/>
      <c r="H258" s="429"/>
      <c r="I258" s="429"/>
      <c r="J258" s="429"/>
      <c r="K258" s="429"/>
      <c r="L258" s="429"/>
      <c r="M258" s="429"/>
      <c r="N258" s="429"/>
      <c r="O258" s="429"/>
      <c r="P258" s="240"/>
      <c r="Q258" s="240"/>
      <c r="R258" s="240"/>
      <c r="S258" s="240"/>
      <c r="T258" s="6"/>
      <c r="U258" s="6"/>
      <c r="V258" s="6"/>
      <c r="W258" s="6"/>
      <c r="X258" s="6"/>
      <c r="Y258" s="6"/>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6"/>
      <c r="IQ258" s="6"/>
      <c r="IR258" s="6"/>
      <c r="IS258" s="6"/>
      <c r="IT258" s="6"/>
      <c r="IU258" s="6"/>
      <c r="IV258" s="6"/>
    </row>
    <row r="259" spans="1:256" ht="15.75" customHeight="1">
      <c r="A259" s="429"/>
      <c r="B259" s="429"/>
      <c r="C259" s="429"/>
      <c r="D259" s="429"/>
      <c r="E259" s="429"/>
      <c r="F259" s="429"/>
      <c r="G259" s="429"/>
      <c r="H259" s="429"/>
      <c r="I259" s="429"/>
      <c r="J259" s="429"/>
      <c r="K259" s="429"/>
      <c r="L259" s="429"/>
      <c r="M259" s="429"/>
      <c r="N259" s="429"/>
      <c r="O259" s="429"/>
      <c r="P259" s="6"/>
      <c r="Q259" s="240"/>
      <c r="R259" s="240"/>
      <c r="S259" s="240"/>
      <c r="T259" s="6"/>
      <c r="U259" s="6"/>
      <c r="V259" s="6"/>
      <c r="W259" s="6"/>
      <c r="X259" s="6"/>
      <c r="Y259" s="6"/>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c r="IO259" s="6"/>
      <c r="IP259" s="6"/>
      <c r="IQ259" s="6"/>
      <c r="IR259" s="6"/>
      <c r="IS259" s="6"/>
      <c r="IT259" s="6"/>
      <c r="IU259" s="6"/>
      <c r="IV259" s="6"/>
    </row>
    <row r="260" spans="1:256" ht="15.75" customHeight="1">
      <c r="A260" s="429"/>
      <c r="B260" s="429"/>
      <c r="C260" s="429"/>
      <c r="D260" s="429"/>
      <c r="E260" s="429"/>
      <c r="F260" s="429"/>
      <c r="G260" s="429"/>
      <c r="H260" s="429"/>
      <c r="I260" s="429"/>
      <c r="J260" s="429"/>
      <c r="K260" s="429"/>
      <c r="L260" s="429"/>
      <c r="M260" s="429"/>
      <c r="N260" s="429"/>
      <c r="O260" s="429"/>
      <c r="P260" s="240"/>
      <c r="Q260" s="240"/>
      <c r="R260" s="240"/>
      <c r="S260" s="240"/>
      <c r="T260" s="6"/>
      <c r="U260" s="6"/>
      <c r="V260" s="6"/>
      <c r="W260" s="6"/>
      <c r="X260" s="6"/>
      <c r="Y260" s="6"/>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c r="IM260" s="6"/>
      <c r="IN260" s="6"/>
      <c r="IO260" s="6"/>
      <c r="IP260" s="6"/>
      <c r="IQ260" s="6"/>
      <c r="IR260" s="6"/>
      <c r="IS260" s="6"/>
      <c r="IT260" s="6"/>
      <c r="IU260" s="6"/>
      <c r="IV260" s="6"/>
    </row>
    <row r="261" spans="1:256" ht="15.75" customHeight="1">
      <c r="A261" s="429"/>
      <c r="B261" s="429"/>
      <c r="C261" s="429"/>
      <c r="D261" s="429"/>
      <c r="E261" s="429"/>
      <c r="F261" s="429"/>
      <c r="G261" s="429"/>
      <c r="H261" s="429"/>
      <c r="I261" s="429"/>
      <c r="J261" s="429"/>
      <c r="K261" s="429"/>
      <c r="L261" s="429"/>
      <c r="M261" s="429"/>
      <c r="N261" s="429"/>
      <c r="O261" s="429"/>
      <c r="P261" s="240"/>
      <c r="Q261" s="240"/>
      <c r="R261" s="240"/>
      <c r="S261" s="240"/>
      <c r="T261" s="6"/>
      <c r="U261" s="6"/>
      <c r="V261" s="6"/>
      <c r="W261" s="6"/>
      <c r="X261" s="6"/>
      <c r="Y261" s="6"/>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6"/>
      <c r="IQ261" s="6"/>
      <c r="IR261" s="6"/>
      <c r="IS261" s="6"/>
      <c r="IT261" s="6"/>
      <c r="IU261" s="6"/>
      <c r="IV261" s="6"/>
    </row>
    <row r="262" spans="1:256" ht="15">
      <c r="A262" s="429"/>
      <c r="B262" s="429"/>
      <c r="C262" s="429"/>
      <c r="D262" s="429"/>
      <c r="E262" s="429"/>
      <c r="F262" s="429"/>
      <c r="G262" s="429"/>
      <c r="H262" s="429"/>
      <c r="I262" s="429"/>
      <c r="J262" s="429"/>
      <c r="K262" s="429"/>
      <c r="L262" s="429"/>
      <c r="M262" s="429"/>
      <c r="N262" s="429"/>
      <c r="O262" s="429"/>
      <c r="P262" s="6"/>
      <c r="Q262" s="6"/>
      <c r="R262" s="6"/>
      <c r="S262" s="6"/>
      <c r="T262" s="6"/>
      <c r="U262" s="6"/>
      <c r="V262" s="6"/>
      <c r="W262" s="6"/>
      <c r="X262" s="6"/>
      <c r="Y262" s="6"/>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c r="IO262" s="6"/>
      <c r="IP262" s="6"/>
      <c r="IQ262" s="6"/>
      <c r="IR262" s="6"/>
      <c r="IS262" s="6"/>
      <c r="IT262" s="6"/>
      <c r="IU262" s="6"/>
      <c r="IV262" s="6"/>
    </row>
    <row r="263" spans="1:256" ht="15">
      <c r="A263" s="429"/>
      <c r="B263" s="429"/>
      <c r="C263" s="429"/>
      <c r="D263" s="429"/>
      <c r="E263" s="429"/>
      <c r="F263" s="429"/>
      <c r="G263" s="429"/>
      <c r="H263" s="429"/>
      <c r="I263" s="429"/>
      <c r="J263" s="429"/>
      <c r="K263" s="429"/>
      <c r="L263" s="429"/>
      <c r="M263" s="429"/>
      <c r="N263" s="429"/>
      <c r="O263" s="429"/>
      <c r="P263" s="6"/>
      <c r="Q263" s="6"/>
      <c r="R263" s="6"/>
      <c r="S263" s="6"/>
      <c r="T263" s="6"/>
      <c r="U263" s="6"/>
      <c r="V263" s="6"/>
      <c r="W263" s="6"/>
      <c r="X263" s="6"/>
      <c r="Y263" s="6"/>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c r="IO263" s="6"/>
      <c r="IP263" s="6"/>
      <c r="IQ263" s="6"/>
      <c r="IR263" s="6"/>
      <c r="IS263" s="6"/>
      <c r="IT263" s="6"/>
      <c r="IU263" s="6"/>
      <c r="IV263" s="6"/>
    </row>
    <row r="264" spans="1:256" ht="15">
      <c r="A264" s="429"/>
      <c r="B264" s="429"/>
      <c r="C264" s="429"/>
      <c r="D264" s="429"/>
      <c r="E264" s="429"/>
      <c r="F264" s="429"/>
      <c r="G264" s="429"/>
      <c r="H264" s="429"/>
      <c r="I264" s="429"/>
      <c r="J264" s="429"/>
      <c r="K264" s="429"/>
      <c r="L264" s="429"/>
      <c r="M264" s="429"/>
      <c r="N264" s="429"/>
      <c r="O264" s="429"/>
      <c r="P264" s="6"/>
      <c r="Q264" s="6"/>
      <c r="R264" s="6"/>
      <c r="S264" s="6"/>
      <c r="T264" s="6"/>
      <c r="U264" s="6"/>
      <c r="V264" s="6"/>
      <c r="W264" s="6"/>
      <c r="X264" s="6"/>
      <c r="Y264" s="6"/>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c r="IP264" s="6"/>
      <c r="IQ264" s="6"/>
      <c r="IR264" s="6"/>
      <c r="IS264" s="6"/>
      <c r="IT264" s="6"/>
      <c r="IU264" s="6"/>
      <c r="IV264" s="6"/>
    </row>
    <row r="265" spans="1:256" ht="15">
      <c r="A265" s="429"/>
      <c r="B265" s="429"/>
      <c r="C265" s="429"/>
      <c r="D265" s="429"/>
      <c r="E265" s="429"/>
      <c r="F265" s="429"/>
      <c r="G265" s="429"/>
      <c r="H265" s="429"/>
      <c r="I265" s="429"/>
      <c r="J265" s="429"/>
      <c r="K265" s="429"/>
      <c r="L265" s="429"/>
      <c r="M265" s="429"/>
      <c r="N265" s="429"/>
      <c r="O265" s="429"/>
      <c r="P265" s="6"/>
      <c r="Q265" s="6"/>
      <c r="R265" s="6"/>
      <c r="S265" s="6"/>
      <c r="T265" s="6"/>
      <c r="U265" s="6"/>
      <c r="V265" s="6"/>
      <c r="W265" s="6"/>
      <c r="X265" s="6"/>
      <c r="Y265" s="6"/>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6"/>
      <c r="IQ265" s="6"/>
      <c r="IR265" s="6"/>
      <c r="IS265" s="6"/>
      <c r="IT265" s="6"/>
      <c r="IU265" s="6"/>
      <c r="IV265" s="6"/>
    </row>
    <row r="266" spans="1:256" ht="15">
      <c r="A266" s="429"/>
      <c r="B266" s="429"/>
      <c r="C266" s="429"/>
      <c r="D266" s="429"/>
      <c r="E266" s="429"/>
      <c r="F266" s="429"/>
      <c r="G266" s="429"/>
      <c r="H266" s="429"/>
      <c r="I266" s="429"/>
      <c r="J266" s="429"/>
      <c r="K266" s="429"/>
      <c r="L266" s="429"/>
      <c r="M266" s="429"/>
      <c r="N266" s="429"/>
      <c r="O266" s="429"/>
      <c r="P266" s="6"/>
      <c r="Q266" s="6"/>
      <c r="R266" s="6"/>
      <c r="S266" s="6"/>
      <c r="T266" s="6"/>
      <c r="U266" s="6"/>
      <c r="V266" s="6"/>
      <c r="W266" s="6"/>
      <c r="X266" s="6"/>
      <c r="Y266" s="6"/>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c r="IQ266" s="6"/>
      <c r="IR266" s="6"/>
      <c r="IS266" s="6"/>
      <c r="IT266" s="6"/>
      <c r="IU266" s="6"/>
      <c r="IV266" s="6"/>
    </row>
    <row r="267" spans="1:256" ht="15">
      <c r="A267" s="429"/>
      <c r="B267" s="429"/>
      <c r="C267" s="429"/>
      <c r="D267" s="429"/>
      <c r="E267" s="429"/>
      <c r="F267" s="429"/>
      <c r="G267" s="429"/>
      <c r="H267" s="429"/>
      <c r="I267" s="429"/>
      <c r="J267" s="429"/>
      <c r="K267" s="429"/>
      <c r="L267" s="429"/>
      <c r="M267" s="429"/>
      <c r="N267" s="429"/>
      <c r="O267" s="429"/>
      <c r="P267" s="6"/>
      <c r="Q267" s="6"/>
      <c r="R267" s="6"/>
      <c r="S267" s="6"/>
      <c r="T267" s="6"/>
      <c r="U267" s="6"/>
      <c r="V267" s="6"/>
      <c r="W267" s="6"/>
      <c r="X267" s="6"/>
      <c r="Y267" s="6"/>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c r="IP267" s="6"/>
      <c r="IQ267" s="6"/>
      <c r="IR267" s="6"/>
      <c r="IS267" s="6"/>
      <c r="IT267" s="6"/>
      <c r="IU267" s="6"/>
      <c r="IV267" s="6"/>
    </row>
    <row r="268" spans="1:256" ht="15">
      <c r="A268" s="429"/>
      <c r="B268" s="429"/>
      <c r="C268" s="429"/>
      <c r="D268" s="429"/>
      <c r="E268" s="429"/>
      <c r="F268" s="429"/>
      <c r="G268" s="429"/>
      <c r="H268" s="429"/>
      <c r="I268" s="429"/>
      <c r="J268" s="429"/>
      <c r="K268" s="429"/>
      <c r="L268" s="429"/>
      <c r="M268" s="429"/>
      <c r="N268" s="429"/>
      <c r="O268" s="429"/>
      <c r="P268" s="6"/>
      <c r="Q268" s="6"/>
      <c r="R268" s="6"/>
      <c r="S268" s="6"/>
      <c r="T268" s="6"/>
      <c r="U268" s="6"/>
      <c r="V268" s="6"/>
      <c r="W268" s="6"/>
      <c r="X268" s="6"/>
      <c r="Y268" s="6"/>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c r="IP268" s="6"/>
      <c r="IQ268" s="6"/>
      <c r="IR268" s="6"/>
      <c r="IS268" s="6"/>
      <c r="IT268" s="6"/>
      <c r="IU268" s="6"/>
      <c r="IV268" s="6"/>
    </row>
    <row r="269" spans="1:256" ht="15" customHeight="1">
      <c r="A269" s="435" t="s">
        <v>47</v>
      </c>
      <c r="B269" s="436"/>
      <c r="C269" s="436"/>
      <c r="D269" s="436"/>
      <c r="E269" s="436"/>
      <c r="F269" s="436"/>
      <c r="G269" s="436"/>
      <c r="H269" s="436"/>
      <c r="I269" s="436"/>
      <c r="J269" s="436"/>
      <c r="K269" s="436"/>
      <c r="L269" s="436"/>
      <c r="M269" s="436"/>
      <c r="N269" s="49"/>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0"/>
      <c r="BB269" s="50"/>
      <c r="BC269" s="50"/>
      <c r="BD269" s="50"/>
      <c r="BE269" s="50"/>
      <c r="BF269" s="50"/>
      <c r="BG269" s="50"/>
      <c r="BH269" s="50"/>
      <c r="BI269" s="50"/>
      <c r="BJ269" s="50"/>
      <c r="BK269" s="50"/>
      <c r="BL269" s="50"/>
      <c r="BM269" s="50"/>
      <c r="BN269" s="50"/>
      <c r="BO269" s="50"/>
      <c r="BP269" s="50"/>
      <c r="BQ269" s="50"/>
      <c r="BR269" s="50"/>
      <c r="BS269" s="50"/>
      <c r="BT269" s="50"/>
      <c r="BU269" s="50"/>
      <c r="BV269" s="50"/>
      <c r="BW269" s="50"/>
      <c r="BX269" s="50"/>
      <c r="BY269" s="50"/>
      <c r="BZ269" s="50"/>
      <c r="CA269" s="50"/>
      <c r="CB269" s="50"/>
      <c r="CC269" s="50"/>
      <c r="CD269" s="50"/>
      <c r="CE269" s="50"/>
      <c r="CF269" s="50"/>
      <c r="CG269" s="50"/>
      <c r="CH269" s="50"/>
      <c r="CI269" s="50"/>
      <c r="CJ269" s="50"/>
      <c r="CK269" s="50"/>
      <c r="CL269" s="50"/>
      <c r="CM269" s="50"/>
      <c r="CN269" s="50"/>
      <c r="CO269" s="50"/>
      <c r="CP269" s="50"/>
      <c r="CQ269" s="50"/>
      <c r="CR269" s="50"/>
      <c r="CS269" s="50"/>
      <c r="CT269" s="50"/>
      <c r="CU269" s="50"/>
      <c r="CV269" s="50"/>
      <c r="CW269" s="50"/>
      <c r="CX269" s="50"/>
      <c r="CY269" s="50"/>
      <c r="CZ269" s="50"/>
      <c r="DA269" s="50"/>
      <c r="DB269" s="50"/>
      <c r="DC269" s="50"/>
      <c r="DD269" s="50"/>
      <c r="DE269" s="50"/>
      <c r="DF269" s="50"/>
      <c r="DG269" s="50"/>
      <c r="DH269" s="50"/>
      <c r="DI269" s="50"/>
      <c r="DJ269" s="50"/>
      <c r="DK269" s="50"/>
      <c r="DL269" s="50"/>
      <c r="DM269" s="50"/>
      <c r="DN269" s="50"/>
      <c r="DO269" s="50"/>
      <c r="DP269" s="50"/>
      <c r="DQ269" s="50"/>
      <c r="DR269" s="50"/>
      <c r="DS269" s="50"/>
      <c r="DT269" s="50"/>
      <c r="DU269" s="50"/>
      <c r="DV269" s="50"/>
      <c r="DW269" s="50"/>
      <c r="DX269" s="50"/>
      <c r="DY269" s="50"/>
      <c r="DZ269" s="50"/>
      <c r="EA269" s="50"/>
      <c r="EB269" s="50"/>
      <c r="EC269" s="50"/>
      <c r="ED269" s="50"/>
      <c r="EE269" s="50"/>
      <c r="EF269" s="50"/>
      <c r="EG269" s="50"/>
      <c r="EH269" s="50"/>
      <c r="EI269" s="50"/>
      <c r="EJ269" s="50"/>
      <c r="EK269" s="50"/>
      <c r="EL269" s="50"/>
      <c r="EM269" s="50"/>
      <c r="EN269" s="50"/>
      <c r="EO269" s="50"/>
      <c r="EP269" s="50"/>
      <c r="EQ269" s="50"/>
      <c r="ER269" s="50"/>
      <c r="ES269" s="50"/>
      <c r="ET269" s="50"/>
      <c r="EU269" s="50"/>
      <c r="EV269" s="50"/>
      <c r="EW269" s="50"/>
      <c r="EX269" s="50"/>
      <c r="EY269" s="50"/>
      <c r="EZ269" s="50"/>
      <c r="FA269" s="50"/>
      <c r="FB269" s="50"/>
      <c r="FC269" s="50"/>
      <c r="FD269" s="50"/>
      <c r="FE269" s="50"/>
      <c r="FF269" s="50"/>
      <c r="FG269" s="50"/>
      <c r="FH269" s="50"/>
      <c r="FI269" s="50"/>
      <c r="FJ269" s="50"/>
      <c r="FK269" s="50"/>
      <c r="FL269" s="50"/>
      <c r="FM269" s="50"/>
      <c r="FN269" s="50"/>
      <c r="FO269" s="50"/>
      <c r="FP269" s="50"/>
      <c r="FQ269" s="50"/>
      <c r="FR269" s="50"/>
      <c r="FS269" s="50"/>
      <c r="FT269" s="50"/>
      <c r="FU269" s="50"/>
      <c r="FV269" s="50"/>
      <c r="FW269" s="50"/>
      <c r="FX269" s="50"/>
      <c r="FY269" s="50"/>
      <c r="FZ269" s="50"/>
      <c r="GA269" s="50"/>
      <c r="GB269" s="50"/>
      <c r="GC269" s="50"/>
      <c r="GD269" s="50"/>
      <c r="GE269" s="50"/>
      <c r="GF269" s="50"/>
      <c r="GG269" s="50"/>
      <c r="GH269" s="50"/>
      <c r="GI269" s="50"/>
      <c r="GJ269" s="50"/>
      <c r="GK269" s="50"/>
      <c r="GL269" s="50"/>
      <c r="GM269" s="50"/>
      <c r="GN269" s="50"/>
      <c r="GO269" s="50"/>
      <c r="GP269" s="50"/>
      <c r="GQ269" s="50"/>
      <c r="GR269" s="50"/>
      <c r="GS269" s="50"/>
      <c r="GT269" s="50"/>
      <c r="GU269" s="50"/>
      <c r="GV269" s="50"/>
      <c r="GW269" s="50"/>
      <c r="GX269" s="50"/>
      <c r="GY269" s="50"/>
      <c r="GZ269" s="50"/>
      <c r="HA269" s="50"/>
      <c r="HB269" s="50"/>
      <c r="HC269" s="50"/>
      <c r="HD269" s="50"/>
      <c r="HE269" s="50"/>
      <c r="HF269" s="50"/>
      <c r="HG269" s="50"/>
      <c r="HH269" s="50"/>
      <c r="HI269" s="50"/>
      <c r="HJ269" s="50"/>
      <c r="HK269" s="50"/>
      <c r="HL269" s="50"/>
      <c r="HM269" s="50"/>
      <c r="HN269" s="50"/>
      <c r="HO269" s="50"/>
      <c r="HP269" s="50"/>
      <c r="HQ269" s="50"/>
      <c r="HR269" s="50"/>
      <c r="HS269" s="50"/>
      <c r="HT269" s="50"/>
      <c r="HU269" s="50"/>
      <c r="HV269" s="50"/>
      <c r="HW269" s="50"/>
      <c r="HX269" s="50"/>
      <c r="HY269" s="50"/>
      <c r="HZ269" s="50"/>
      <c r="IA269" s="50"/>
      <c r="IB269" s="50"/>
      <c r="IC269" s="50"/>
      <c r="ID269" s="50"/>
      <c r="IE269" s="50"/>
      <c r="IF269" s="50"/>
      <c r="IG269" s="50"/>
      <c r="IH269" s="50"/>
      <c r="II269" s="50"/>
      <c r="IJ269" s="50"/>
      <c r="IK269" s="50"/>
      <c r="IL269" s="50"/>
      <c r="IM269" s="50"/>
      <c r="IN269" s="50"/>
      <c r="IO269" s="50"/>
      <c r="IP269" s="50"/>
      <c r="IQ269" s="50"/>
      <c r="IR269" s="50"/>
      <c r="IS269" s="50"/>
      <c r="IT269" s="50"/>
      <c r="IU269" s="50"/>
      <c r="IV269" s="50"/>
    </row>
    <row r="270" spans="1:256" ht="18" customHeight="1" hidden="1" thickTop="1">
      <c r="A270" s="49" t="s">
        <v>48</v>
      </c>
      <c r="B270" s="50"/>
      <c r="C270" s="50"/>
      <c r="D270" s="50"/>
      <c r="E270" s="50"/>
      <c r="F270" s="50"/>
      <c r="G270" s="50"/>
      <c r="H270" s="50"/>
      <c r="I270" s="50"/>
      <c r="J270" s="50"/>
      <c r="K270" s="50"/>
      <c r="L270" s="50"/>
      <c r="M270" s="50"/>
      <c r="N270" s="49"/>
      <c r="O270" s="50"/>
      <c r="P270" s="51" t="s">
        <v>86</v>
      </c>
      <c r="Q270" s="51"/>
      <c r="R270" s="52"/>
      <c r="S270" s="53"/>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50"/>
      <c r="BD270" s="50"/>
      <c r="BE270" s="50"/>
      <c r="BF270" s="50"/>
      <c r="BG270" s="50"/>
      <c r="BH270" s="50"/>
      <c r="BI270" s="50"/>
      <c r="BJ270" s="50"/>
      <c r="BK270" s="50"/>
      <c r="BL270" s="50"/>
      <c r="BM270" s="50"/>
      <c r="BN270" s="50"/>
      <c r="BO270" s="50"/>
      <c r="BP270" s="50"/>
      <c r="BQ270" s="50"/>
      <c r="BR270" s="50"/>
      <c r="BS270" s="50"/>
      <c r="BT270" s="50"/>
      <c r="BU270" s="50"/>
      <c r="BV270" s="50"/>
      <c r="BW270" s="50"/>
      <c r="BX270" s="50"/>
      <c r="BY270" s="50"/>
      <c r="BZ270" s="50"/>
      <c r="CA270" s="50"/>
      <c r="CB270" s="50"/>
      <c r="CC270" s="50"/>
      <c r="CD270" s="50"/>
      <c r="CE270" s="50"/>
      <c r="CF270" s="50"/>
      <c r="CG270" s="50"/>
      <c r="CH270" s="50"/>
      <c r="CI270" s="50"/>
      <c r="CJ270" s="50"/>
      <c r="CK270" s="50"/>
      <c r="CL270" s="50"/>
      <c r="CM270" s="50"/>
      <c r="CN270" s="50"/>
      <c r="CO270" s="50"/>
      <c r="CP270" s="50"/>
      <c r="CQ270" s="50"/>
      <c r="CR270" s="50"/>
      <c r="CS270" s="50"/>
      <c r="CT270" s="50"/>
      <c r="CU270" s="50"/>
      <c r="CV270" s="50"/>
      <c r="CW270" s="50"/>
      <c r="CX270" s="50"/>
      <c r="CY270" s="50"/>
      <c r="CZ270" s="50"/>
      <c r="DA270" s="50"/>
      <c r="DB270" s="50"/>
      <c r="DC270" s="50"/>
      <c r="DD270" s="50"/>
      <c r="DE270" s="50"/>
      <c r="DF270" s="50"/>
      <c r="DG270" s="50"/>
      <c r="DH270" s="50"/>
      <c r="DI270" s="50"/>
      <c r="DJ270" s="50"/>
      <c r="DK270" s="50"/>
      <c r="DL270" s="50"/>
      <c r="DM270" s="50"/>
      <c r="DN270" s="50"/>
      <c r="DO270" s="50"/>
      <c r="DP270" s="50"/>
      <c r="DQ270" s="50"/>
      <c r="DR270" s="50"/>
      <c r="DS270" s="50"/>
      <c r="DT270" s="50"/>
      <c r="DU270" s="50"/>
      <c r="DV270" s="50"/>
      <c r="DW270" s="50"/>
      <c r="DX270" s="50"/>
      <c r="DY270" s="50"/>
      <c r="DZ270" s="50"/>
      <c r="EA270" s="50"/>
      <c r="EB270" s="50"/>
      <c r="EC270" s="50"/>
      <c r="ED270" s="50"/>
      <c r="EE270" s="50"/>
      <c r="EF270" s="50"/>
      <c r="EG270" s="50"/>
      <c r="EH270" s="50"/>
      <c r="EI270" s="50"/>
      <c r="EJ270" s="50"/>
      <c r="EK270" s="50"/>
      <c r="EL270" s="50"/>
      <c r="EM270" s="50"/>
      <c r="EN270" s="50"/>
      <c r="EO270" s="50"/>
      <c r="EP270" s="50"/>
      <c r="EQ270" s="50"/>
      <c r="ER270" s="50"/>
      <c r="ES270" s="50"/>
      <c r="ET270" s="50"/>
      <c r="EU270" s="50"/>
      <c r="EV270" s="50"/>
      <c r="EW270" s="50"/>
      <c r="EX270" s="50"/>
      <c r="EY270" s="50"/>
      <c r="EZ270" s="50"/>
      <c r="FA270" s="50"/>
      <c r="FB270" s="50"/>
      <c r="FC270" s="50"/>
      <c r="FD270" s="50"/>
      <c r="FE270" s="50"/>
      <c r="FF270" s="50"/>
      <c r="FG270" s="50"/>
      <c r="FH270" s="50"/>
      <c r="FI270" s="50"/>
      <c r="FJ270" s="50"/>
      <c r="FK270" s="50"/>
      <c r="FL270" s="50"/>
      <c r="FM270" s="50"/>
      <c r="FN270" s="50"/>
      <c r="FO270" s="50"/>
      <c r="FP270" s="50"/>
      <c r="FQ270" s="50"/>
      <c r="FR270" s="50"/>
      <c r="FS270" s="50"/>
      <c r="FT270" s="50"/>
      <c r="FU270" s="50"/>
      <c r="FV270" s="50"/>
      <c r="FW270" s="50"/>
      <c r="FX270" s="50"/>
      <c r="FY270" s="50"/>
      <c r="FZ270" s="50"/>
      <c r="GA270" s="50"/>
      <c r="GB270" s="50"/>
      <c r="GC270" s="50"/>
      <c r="GD270" s="50"/>
      <c r="GE270" s="50"/>
      <c r="GF270" s="50"/>
      <c r="GG270" s="50"/>
      <c r="GH270" s="50"/>
      <c r="GI270" s="50"/>
      <c r="GJ270" s="50"/>
      <c r="GK270" s="50"/>
      <c r="GL270" s="50"/>
      <c r="GM270" s="50"/>
      <c r="GN270" s="50"/>
      <c r="GO270" s="50"/>
      <c r="GP270" s="50"/>
      <c r="GQ270" s="50"/>
      <c r="GR270" s="50"/>
      <c r="GS270" s="50"/>
      <c r="GT270" s="50"/>
      <c r="GU270" s="50"/>
      <c r="GV270" s="50"/>
      <c r="GW270" s="50"/>
      <c r="GX270" s="50"/>
      <c r="GY270" s="50"/>
      <c r="GZ270" s="50"/>
      <c r="HA270" s="50"/>
      <c r="HB270" s="50"/>
      <c r="HC270" s="50"/>
      <c r="HD270" s="50"/>
      <c r="HE270" s="50"/>
      <c r="HF270" s="50"/>
      <c r="HG270" s="50"/>
      <c r="HH270" s="50"/>
      <c r="HI270" s="50"/>
      <c r="HJ270" s="50"/>
      <c r="HK270" s="50"/>
      <c r="HL270" s="50"/>
      <c r="HM270" s="50"/>
      <c r="HN270" s="50"/>
      <c r="HO270" s="50"/>
      <c r="HP270" s="50"/>
      <c r="HQ270" s="50"/>
      <c r="HR270" s="50"/>
      <c r="HS270" s="50"/>
      <c r="HT270" s="50"/>
      <c r="HU270" s="50"/>
      <c r="HV270" s="50"/>
      <c r="HW270" s="50"/>
      <c r="HX270" s="50"/>
      <c r="HY270" s="50"/>
      <c r="HZ270" s="50"/>
      <c r="IA270" s="50"/>
      <c r="IB270" s="50"/>
      <c r="IC270" s="50"/>
      <c r="ID270" s="50"/>
      <c r="IE270" s="50"/>
      <c r="IF270" s="50"/>
      <c r="IG270" s="50"/>
      <c r="IH270" s="50"/>
      <c r="II270" s="50"/>
      <c r="IJ270" s="50"/>
      <c r="IK270" s="50"/>
      <c r="IL270" s="50"/>
      <c r="IM270" s="50"/>
      <c r="IN270" s="50"/>
      <c r="IO270" s="50"/>
      <c r="IP270" s="50"/>
      <c r="IQ270" s="50"/>
      <c r="IR270" s="50"/>
      <c r="IS270" s="50"/>
      <c r="IT270" s="50"/>
      <c r="IU270" s="50"/>
      <c r="IV270" s="50"/>
    </row>
    <row r="271" spans="1:256" ht="18.75" customHeight="1" hidden="1">
      <c r="A271" s="44" t="s">
        <v>49</v>
      </c>
      <c r="B271" s="39">
        <f>B61</f>
        <v>0</v>
      </c>
      <c r="C271" s="39">
        <f aca="true" t="shared" si="29" ref="C271:M271">B65+C61</f>
        <v>0</v>
      </c>
      <c r="D271" s="39">
        <f t="shared" si="29"/>
        <v>0</v>
      </c>
      <c r="E271" s="39">
        <f t="shared" si="29"/>
        <v>0</v>
      </c>
      <c r="F271" s="39">
        <f t="shared" si="29"/>
        <v>0</v>
      </c>
      <c r="G271" s="39">
        <f t="shared" si="29"/>
        <v>0</v>
      </c>
      <c r="H271" s="39">
        <f t="shared" si="29"/>
        <v>0</v>
      </c>
      <c r="I271" s="39">
        <f t="shared" si="29"/>
        <v>0</v>
      </c>
      <c r="J271" s="39">
        <f t="shared" si="29"/>
        <v>0</v>
      </c>
      <c r="K271" s="39">
        <f t="shared" si="29"/>
        <v>0</v>
      </c>
      <c r="L271" s="39">
        <f t="shared" si="29"/>
        <v>0</v>
      </c>
      <c r="M271" s="38">
        <f t="shared" si="29"/>
        <v>0</v>
      </c>
      <c r="N271" s="11"/>
      <c r="O271" s="6"/>
      <c r="P271" s="54"/>
      <c r="Q271" s="54"/>
      <c r="R271" s="30"/>
      <c r="S271" s="36"/>
      <c r="T271" s="6"/>
      <c r="U271" s="6"/>
      <c r="V271" s="6"/>
      <c r="W271" s="6"/>
      <c r="X271" s="6"/>
      <c r="Y271" s="6"/>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c r="IF271" s="6"/>
      <c r="IG271" s="6"/>
      <c r="IH271" s="6"/>
      <c r="II271" s="6"/>
      <c r="IJ271" s="6"/>
      <c r="IK271" s="6"/>
      <c r="IL271" s="6"/>
      <c r="IM271" s="6"/>
      <c r="IN271" s="6"/>
      <c r="IO271" s="6"/>
      <c r="IP271" s="6"/>
      <c r="IQ271" s="6"/>
      <c r="IR271" s="6"/>
      <c r="IS271" s="6"/>
      <c r="IT271" s="6"/>
      <c r="IU271" s="6"/>
      <c r="IV271" s="6"/>
    </row>
    <row r="272" spans="1:256" ht="21.75" customHeight="1" hidden="1">
      <c r="A272" s="55" t="s">
        <v>50</v>
      </c>
      <c r="B272" s="56">
        <f>B127</f>
        <v>0</v>
      </c>
      <c r="C272" s="56">
        <f aca="true" t="shared" si="30" ref="C272:M272">B130+C127</f>
        <v>0</v>
      </c>
      <c r="D272" s="56">
        <f t="shared" si="30"/>
        <v>0</v>
      </c>
      <c r="E272" s="56">
        <f t="shared" si="30"/>
        <v>0</v>
      </c>
      <c r="F272" s="56">
        <f t="shared" si="30"/>
        <v>0</v>
      </c>
      <c r="G272" s="56">
        <f t="shared" si="30"/>
        <v>0</v>
      </c>
      <c r="H272" s="56">
        <f t="shared" si="30"/>
        <v>0</v>
      </c>
      <c r="I272" s="56">
        <f t="shared" si="30"/>
        <v>0</v>
      </c>
      <c r="J272" s="56">
        <f t="shared" si="30"/>
        <v>0</v>
      </c>
      <c r="K272" s="56">
        <f t="shared" si="30"/>
        <v>0</v>
      </c>
      <c r="L272" s="56">
        <f t="shared" si="30"/>
        <v>0</v>
      </c>
      <c r="M272" s="56">
        <f t="shared" si="30"/>
        <v>0</v>
      </c>
      <c r="N272" s="55"/>
      <c r="O272" s="57"/>
      <c r="P272" s="58" t="s">
        <v>88</v>
      </c>
      <c r="Q272" s="58"/>
      <c r="R272" s="59" t="s">
        <v>102</v>
      </c>
      <c r="S272" s="60"/>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7"/>
      <c r="AV272" s="57"/>
      <c r="AW272" s="57"/>
      <c r="AX272" s="57"/>
      <c r="AY272" s="57"/>
      <c r="AZ272" s="57"/>
      <c r="BA272" s="57"/>
      <c r="BB272" s="57"/>
      <c r="BC272" s="57"/>
      <c r="BD272" s="57"/>
      <c r="BE272" s="57"/>
      <c r="BF272" s="57"/>
      <c r="BG272" s="57"/>
      <c r="BH272" s="57"/>
      <c r="BI272" s="57"/>
      <c r="BJ272" s="57"/>
      <c r="BK272" s="57"/>
      <c r="BL272" s="57"/>
      <c r="BM272" s="57"/>
      <c r="BN272" s="57"/>
      <c r="BO272" s="57"/>
      <c r="BP272" s="57"/>
      <c r="BQ272" s="57"/>
      <c r="BR272" s="57"/>
      <c r="BS272" s="57"/>
      <c r="BT272" s="57"/>
      <c r="BU272" s="57"/>
      <c r="BV272" s="57"/>
      <c r="BW272" s="57"/>
      <c r="BX272" s="57"/>
      <c r="BY272" s="57"/>
      <c r="BZ272" s="57"/>
      <c r="CA272" s="57"/>
      <c r="CB272" s="57"/>
      <c r="CC272" s="57"/>
      <c r="CD272" s="57"/>
      <c r="CE272" s="57"/>
      <c r="CF272" s="57"/>
      <c r="CG272" s="57"/>
      <c r="CH272" s="57"/>
      <c r="CI272" s="57"/>
      <c r="CJ272" s="57"/>
      <c r="CK272" s="57"/>
      <c r="CL272" s="57"/>
      <c r="CM272" s="57"/>
      <c r="CN272" s="57"/>
      <c r="CO272" s="57"/>
      <c r="CP272" s="57"/>
      <c r="CQ272" s="57"/>
      <c r="CR272" s="57"/>
      <c r="CS272" s="57"/>
      <c r="CT272" s="57"/>
      <c r="CU272" s="57"/>
      <c r="CV272" s="57"/>
      <c r="CW272" s="57"/>
      <c r="CX272" s="57"/>
      <c r="CY272" s="57"/>
      <c r="CZ272" s="57"/>
      <c r="DA272" s="57"/>
      <c r="DB272" s="57"/>
      <c r="DC272" s="57"/>
      <c r="DD272" s="57"/>
      <c r="DE272" s="57"/>
      <c r="DF272" s="57"/>
      <c r="DG272" s="57"/>
      <c r="DH272" s="57"/>
      <c r="DI272" s="57"/>
      <c r="DJ272" s="57"/>
      <c r="DK272" s="57"/>
      <c r="DL272" s="57"/>
      <c r="DM272" s="57"/>
      <c r="DN272" s="57"/>
      <c r="DO272" s="57"/>
      <c r="DP272" s="57"/>
      <c r="DQ272" s="57"/>
      <c r="DR272" s="57"/>
      <c r="DS272" s="57"/>
      <c r="DT272" s="57"/>
      <c r="DU272" s="57"/>
      <c r="DV272" s="57"/>
      <c r="DW272" s="57"/>
      <c r="DX272" s="57"/>
      <c r="DY272" s="57"/>
      <c r="DZ272" s="57"/>
      <c r="EA272" s="57"/>
      <c r="EB272" s="57"/>
      <c r="EC272" s="57"/>
      <c r="ED272" s="57"/>
      <c r="EE272" s="57"/>
      <c r="EF272" s="57"/>
      <c r="EG272" s="57"/>
      <c r="EH272" s="57"/>
      <c r="EI272" s="57"/>
      <c r="EJ272" s="57"/>
      <c r="EK272" s="57"/>
      <c r="EL272" s="57"/>
      <c r="EM272" s="57"/>
      <c r="EN272" s="57"/>
      <c r="EO272" s="57"/>
      <c r="EP272" s="57"/>
      <c r="EQ272" s="57"/>
      <c r="ER272" s="57"/>
      <c r="ES272" s="57"/>
      <c r="ET272" s="57"/>
      <c r="EU272" s="57"/>
      <c r="EV272" s="57"/>
      <c r="EW272" s="57"/>
      <c r="EX272" s="57"/>
      <c r="EY272" s="57"/>
      <c r="EZ272" s="57"/>
      <c r="FA272" s="57"/>
      <c r="FB272" s="57"/>
      <c r="FC272" s="57"/>
      <c r="FD272" s="57"/>
      <c r="FE272" s="57"/>
      <c r="FF272" s="57"/>
      <c r="FG272" s="57"/>
      <c r="FH272" s="57"/>
      <c r="FI272" s="57"/>
      <c r="FJ272" s="57"/>
      <c r="FK272" s="57"/>
      <c r="FL272" s="57"/>
      <c r="FM272" s="57"/>
      <c r="FN272" s="57"/>
      <c r="FO272" s="57"/>
      <c r="FP272" s="57"/>
      <c r="FQ272" s="57"/>
      <c r="FR272" s="57"/>
      <c r="FS272" s="57"/>
      <c r="FT272" s="57"/>
      <c r="FU272" s="57"/>
      <c r="FV272" s="57"/>
      <c r="FW272" s="57"/>
      <c r="FX272" s="57"/>
      <c r="FY272" s="57"/>
      <c r="FZ272" s="57"/>
      <c r="GA272" s="57"/>
      <c r="GB272" s="57"/>
      <c r="GC272" s="57"/>
      <c r="GD272" s="57"/>
      <c r="GE272" s="57"/>
      <c r="GF272" s="57"/>
      <c r="GG272" s="57"/>
      <c r="GH272" s="57"/>
      <c r="GI272" s="57"/>
      <c r="GJ272" s="57"/>
      <c r="GK272" s="57"/>
      <c r="GL272" s="57"/>
      <c r="GM272" s="57"/>
      <c r="GN272" s="57"/>
      <c r="GO272" s="57"/>
      <c r="GP272" s="57"/>
      <c r="GQ272" s="57"/>
      <c r="GR272" s="57"/>
      <c r="GS272" s="57"/>
      <c r="GT272" s="57"/>
      <c r="GU272" s="57"/>
      <c r="GV272" s="57"/>
      <c r="GW272" s="57"/>
      <c r="GX272" s="57"/>
      <c r="GY272" s="57"/>
      <c r="GZ272" s="57"/>
      <c r="HA272" s="57"/>
      <c r="HB272" s="57"/>
      <c r="HC272" s="57"/>
      <c r="HD272" s="57"/>
      <c r="HE272" s="57"/>
      <c r="HF272" s="57"/>
      <c r="HG272" s="57"/>
      <c r="HH272" s="57"/>
      <c r="HI272" s="57"/>
      <c r="HJ272" s="57"/>
      <c r="HK272" s="57"/>
      <c r="HL272" s="57"/>
      <c r="HM272" s="57"/>
      <c r="HN272" s="57"/>
      <c r="HO272" s="57"/>
      <c r="HP272" s="57"/>
      <c r="HQ272" s="57"/>
      <c r="HR272" s="57"/>
      <c r="HS272" s="57"/>
      <c r="HT272" s="57"/>
      <c r="HU272" s="57"/>
      <c r="HV272" s="57"/>
      <c r="HW272" s="57"/>
      <c r="HX272" s="57"/>
      <c r="HY272" s="57"/>
      <c r="HZ272" s="57"/>
      <c r="IA272" s="57"/>
      <c r="IB272" s="57"/>
      <c r="IC272" s="57"/>
      <c r="ID272" s="57"/>
      <c r="IE272" s="57"/>
      <c r="IF272" s="57"/>
      <c r="IG272" s="57"/>
      <c r="IH272" s="57"/>
      <c r="II272" s="57"/>
      <c r="IJ272" s="57"/>
      <c r="IK272" s="57"/>
      <c r="IL272" s="57"/>
      <c r="IM272" s="57"/>
      <c r="IN272" s="57"/>
      <c r="IO272" s="57"/>
      <c r="IP272" s="57"/>
      <c r="IQ272" s="57"/>
      <c r="IR272" s="57"/>
      <c r="IS272" s="57"/>
      <c r="IT272" s="57"/>
      <c r="IU272" s="57"/>
      <c r="IV272" s="57"/>
    </row>
    <row r="273" spans="1:256" ht="15" hidden="1">
      <c r="A273" s="45" t="s">
        <v>51</v>
      </c>
      <c r="B273" s="24"/>
      <c r="C273" s="24"/>
      <c r="D273" s="24"/>
      <c r="E273" s="24"/>
      <c r="F273" s="24"/>
      <c r="G273" s="24"/>
      <c r="H273" s="24"/>
      <c r="I273" s="24"/>
      <c r="J273" s="24"/>
      <c r="K273" s="24"/>
      <c r="L273" s="24"/>
      <c r="M273" s="24"/>
      <c r="N273" s="6"/>
      <c r="O273" s="6"/>
      <c r="P273" s="58">
        <v>1</v>
      </c>
      <c r="Q273" s="58"/>
      <c r="R273" s="59">
        <v>0</v>
      </c>
      <c r="S273" s="36"/>
      <c r="T273" s="6"/>
      <c r="U273" s="6"/>
      <c r="V273" s="6"/>
      <c r="W273" s="6"/>
      <c r="X273" s="6"/>
      <c r="Y273" s="6"/>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c r="IP273" s="6"/>
      <c r="IQ273" s="6"/>
      <c r="IR273" s="6"/>
      <c r="IS273" s="6"/>
      <c r="IT273" s="6"/>
      <c r="IU273" s="6"/>
      <c r="IV273" s="6"/>
    </row>
    <row r="274" spans="1:256" ht="16.5" customHeight="1" hidden="1">
      <c r="A274" s="47" t="s">
        <v>47</v>
      </c>
      <c r="B274" s="48"/>
      <c r="C274" s="48"/>
      <c r="D274" s="48"/>
      <c r="E274" s="48"/>
      <c r="F274" s="48"/>
      <c r="G274" s="48"/>
      <c r="H274" s="48"/>
      <c r="I274" s="48"/>
      <c r="J274" s="48"/>
      <c r="K274" s="48"/>
      <c r="L274" s="48"/>
      <c r="M274" s="48"/>
      <c r="N274" s="11"/>
      <c r="O274" s="6"/>
      <c r="P274" s="61" t="s">
        <v>89</v>
      </c>
      <c r="Q274" s="61"/>
      <c r="R274" s="62" t="s">
        <v>89</v>
      </c>
      <c r="S274" s="6"/>
      <c r="T274" s="6"/>
      <c r="U274" s="6"/>
      <c r="V274" s="6"/>
      <c r="W274" s="6"/>
      <c r="X274" s="6"/>
      <c r="Y274" s="6"/>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c r="IF274" s="6"/>
      <c r="IG274" s="6"/>
      <c r="IH274" s="6"/>
      <c r="II274" s="6"/>
      <c r="IJ274" s="6"/>
      <c r="IK274" s="6"/>
      <c r="IL274" s="6"/>
      <c r="IM274" s="6"/>
      <c r="IN274" s="6"/>
      <c r="IO274" s="6"/>
      <c r="IP274" s="6"/>
      <c r="IQ274" s="6"/>
      <c r="IR274" s="6"/>
      <c r="IS274" s="6"/>
      <c r="IT274" s="6"/>
      <c r="IU274" s="6"/>
      <c r="IV274" s="6"/>
    </row>
    <row r="275" spans="1:256" ht="18" customHeight="1" hidden="1">
      <c r="A275" s="49" t="s">
        <v>48</v>
      </c>
      <c r="B275" s="50"/>
      <c r="C275" s="50"/>
      <c r="D275" s="50"/>
      <c r="E275" s="50"/>
      <c r="F275" s="50"/>
      <c r="G275" s="50"/>
      <c r="H275" s="50"/>
      <c r="I275" s="50"/>
      <c r="J275" s="50"/>
      <c r="K275" s="50"/>
      <c r="L275" s="50"/>
      <c r="M275" s="50"/>
      <c r="N275" s="11"/>
      <c r="O275" s="6"/>
      <c r="P275" s="61" t="s">
        <v>90</v>
      </c>
      <c r="Q275" s="61"/>
      <c r="R275" s="62" t="s">
        <v>103</v>
      </c>
      <c r="S275" s="6"/>
      <c r="T275" s="6"/>
      <c r="U275" s="6"/>
      <c r="V275" s="6"/>
      <c r="W275" s="6"/>
      <c r="X275" s="6"/>
      <c r="Y275" s="6"/>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c r="IF275" s="6"/>
      <c r="IG275" s="6"/>
      <c r="IH275" s="6"/>
      <c r="II275" s="6"/>
      <c r="IJ275" s="6"/>
      <c r="IK275" s="6"/>
      <c r="IL275" s="6"/>
      <c r="IM275" s="6"/>
      <c r="IN275" s="6"/>
      <c r="IO275" s="6"/>
      <c r="IP275" s="6"/>
      <c r="IQ275" s="6"/>
      <c r="IR275" s="6"/>
      <c r="IS275" s="6"/>
      <c r="IT275" s="6"/>
      <c r="IU275" s="6"/>
      <c r="IV275" s="6"/>
    </row>
    <row r="276" spans="1:256" ht="15.75" customHeight="1" hidden="1">
      <c r="A276" s="44" t="s">
        <v>49</v>
      </c>
      <c r="B276" s="39">
        <f aca="true" t="shared" si="31" ref="B276:M276">B192</f>
        <v>0</v>
      </c>
      <c r="C276" s="39">
        <f t="shared" si="31"/>
        <v>0</v>
      </c>
      <c r="D276" s="39">
        <f t="shared" si="31"/>
        <v>0</v>
      </c>
      <c r="E276" s="39">
        <f t="shared" si="31"/>
        <v>0</v>
      </c>
      <c r="F276" s="39">
        <f t="shared" si="31"/>
        <v>0</v>
      </c>
      <c r="G276" s="39">
        <f t="shared" si="31"/>
        <v>0</v>
      </c>
      <c r="H276" s="39">
        <f t="shared" si="31"/>
        <v>0</v>
      </c>
      <c r="I276" s="39">
        <f t="shared" si="31"/>
        <v>0</v>
      </c>
      <c r="J276" s="39">
        <f t="shared" si="31"/>
        <v>0</v>
      </c>
      <c r="K276" s="39">
        <f t="shared" si="31"/>
        <v>0</v>
      </c>
      <c r="L276" s="39">
        <f t="shared" si="31"/>
        <v>0</v>
      </c>
      <c r="M276" s="38">
        <f t="shared" si="31"/>
        <v>0</v>
      </c>
      <c r="N276" s="11"/>
      <c r="O276" s="6"/>
      <c r="P276" s="61" t="s">
        <v>91</v>
      </c>
      <c r="Q276" s="61"/>
      <c r="R276" s="62" t="s">
        <v>91</v>
      </c>
      <c r="S276" s="6"/>
      <c r="T276" s="6"/>
      <c r="U276" s="6"/>
      <c r="V276" s="6"/>
      <c r="W276" s="6"/>
      <c r="X276" s="6"/>
      <c r="Y276" s="6"/>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c r="HA276" s="6"/>
      <c r="HB276" s="6"/>
      <c r="HC276" s="6"/>
      <c r="HD276" s="6"/>
      <c r="HE276" s="6"/>
      <c r="HF276" s="6"/>
      <c r="HG276" s="6"/>
      <c r="HH276" s="6"/>
      <c r="HI276" s="6"/>
      <c r="HJ276" s="6"/>
      <c r="HK276" s="6"/>
      <c r="HL276" s="6"/>
      <c r="HM276" s="6"/>
      <c r="HN276" s="6"/>
      <c r="HO276" s="6"/>
      <c r="HP276" s="6"/>
      <c r="HQ276" s="6"/>
      <c r="HR276" s="6"/>
      <c r="HS276" s="6"/>
      <c r="HT276" s="6"/>
      <c r="HU276" s="6"/>
      <c r="HV276" s="6"/>
      <c r="HW276" s="6"/>
      <c r="HX276" s="6"/>
      <c r="HY276" s="6"/>
      <c r="HZ276" s="6"/>
      <c r="IA276" s="6"/>
      <c r="IB276" s="6"/>
      <c r="IC276" s="6"/>
      <c r="ID276" s="6"/>
      <c r="IE276" s="6"/>
      <c r="IF276" s="6"/>
      <c r="IG276" s="6"/>
      <c r="IH276" s="6"/>
      <c r="II276" s="6"/>
      <c r="IJ276" s="6"/>
      <c r="IK276" s="6"/>
      <c r="IL276" s="6"/>
      <c r="IM276" s="6"/>
      <c r="IN276" s="6"/>
      <c r="IO276" s="6"/>
      <c r="IP276" s="6"/>
      <c r="IQ276" s="6"/>
      <c r="IR276" s="6"/>
      <c r="IS276" s="6"/>
      <c r="IT276" s="6"/>
      <c r="IU276" s="6"/>
      <c r="IV276" s="6"/>
    </row>
    <row r="277" spans="1:256" ht="16.5" customHeight="1" hidden="1">
      <c r="A277" s="55" t="s">
        <v>50</v>
      </c>
      <c r="B277" s="56">
        <f aca="true" t="shared" si="32" ref="B277:M277">B258</f>
        <v>0</v>
      </c>
      <c r="C277" s="56">
        <f t="shared" si="32"/>
        <v>0</v>
      </c>
      <c r="D277" s="56">
        <f t="shared" si="32"/>
        <v>0</v>
      </c>
      <c r="E277" s="56">
        <f t="shared" si="32"/>
        <v>0</v>
      </c>
      <c r="F277" s="56">
        <f t="shared" si="32"/>
        <v>0</v>
      </c>
      <c r="G277" s="56">
        <f t="shared" si="32"/>
        <v>0</v>
      </c>
      <c r="H277" s="56">
        <f t="shared" si="32"/>
        <v>0</v>
      </c>
      <c r="I277" s="56">
        <f t="shared" si="32"/>
        <v>0</v>
      </c>
      <c r="J277" s="56">
        <f t="shared" si="32"/>
        <v>0</v>
      </c>
      <c r="K277" s="56">
        <f t="shared" si="32"/>
        <v>0</v>
      </c>
      <c r="L277" s="56">
        <f t="shared" si="32"/>
        <v>0</v>
      </c>
      <c r="M277" s="56">
        <f t="shared" si="32"/>
        <v>0</v>
      </c>
      <c r="N277" s="11"/>
      <c r="O277" s="6"/>
      <c r="P277" s="61" t="s">
        <v>92</v>
      </c>
      <c r="Q277" s="61"/>
      <c r="R277" s="62" t="s">
        <v>92</v>
      </c>
      <c r="S277" s="6"/>
      <c r="T277" s="6"/>
      <c r="U277" s="6"/>
      <c r="V277" s="6"/>
      <c r="W277" s="6"/>
      <c r="X277" s="6"/>
      <c r="Y277" s="6"/>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c r="IM277" s="6"/>
      <c r="IN277" s="6"/>
      <c r="IO277" s="6"/>
      <c r="IP277" s="6"/>
      <c r="IQ277" s="6"/>
      <c r="IR277" s="6"/>
      <c r="IS277" s="6"/>
      <c r="IT277" s="6"/>
      <c r="IU277" s="6"/>
      <c r="IV277" s="6"/>
    </row>
    <row r="278" spans="1:256" ht="15" hidden="1">
      <c r="A278" s="24"/>
      <c r="B278" s="24"/>
      <c r="C278" s="24"/>
      <c r="D278" s="24"/>
      <c r="E278" s="24"/>
      <c r="F278" s="24"/>
      <c r="G278" s="24"/>
      <c r="H278" s="24"/>
      <c r="I278" s="24"/>
      <c r="J278" s="24"/>
      <c r="K278" s="24"/>
      <c r="L278" s="24"/>
      <c r="M278" s="24"/>
      <c r="N278" s="6"/>
      <c r="O278" s="6"/>
      <c r="P278" s="61" t="s">
        <v>93</v>
      </c>
      <c r="Q278" s="61"/>
      <c r="R278" s="62" t="s">
        <v>104</v>
      </c>
      <c r="S278" s="6"/>
      <c r="T278" s="6"/>
      <c r="U278" s="6"/>
      <c r="V278" s="6"/>
      <c r="W278" s="6"/>
      <c r="X278" s="6"/>
      <c r="Y278" s="6"/>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c r="IH278" s="6"/>
      <c r="II278" s="6"/>
      <c r="IJ278" s="6"/>
      <c r="IK278" s="6"/>
      <c r="IL278" s="6"/>
      <c r="IM278" s="6"/>
      <c r="IN278" s="6"/>
      <c r="IO278" s="6"/>
      <c r="IP278" s="6"/>
      <c r="IQ278" s="6"/>
      <c r="IR278" s="6"/>
      <c r="IS278" s="6"/>
      <c r="IT278" s="6"/>
      <c r="IU278" s="6"/>
      <c r="IV278" s="6"/>
    </row>
    <row r="279" spans="1:256" ht="15" hidden="1">
      <c r="A279" s="6"/>
      <c r="B279" s="6"/>
      <c r="C279" s="6"/>
      <c r="D279" s="6"/>
      <c r="E279" s="6"/>
      <c r="F279" s="6"/>
      <c r="G279" s="6"/>
      <c r="H279" s="6"/>
      <c r="I279" s="6"/>
      <c r="J279" s="6"/>
      <c r="K279" s="6"/>
      <c r="L279" s="6"/>
      <c r="M279" s="6"/>
      <c r="N279" s="6"/>
      <c r="O279" s="6"/>
      <c r="P279" s="61" t="s">
        <v>94</v>
      </c>
      <c r="Q279" s="61"/>
      <c r="R279" s="62" t="s">
        <v>94</v>
      </c>
      <c r="S279" s="6"/>
      <c r="T279" s="6"/>
      <c r="U279" s="6"/>
      <c r="V279" s="6"/>
      <c r="W279" s="6"/>
      <c r="X279" s="6"/>
      <c r="Y279" s="6"/>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c r="HA279" s="6"/>
      <c r="HB279" s="6"/>
      <c r="HC279" s="6"/>
      <c r="HD279" s="6"/>
      <c r="HE279" s="6"/>
      <c r="HF279" s="6"/>
      <c r="HG279" s="6"/>
      <c r="HH279" s="6"/>
      <c r="HI279" s="6"/>
      <c r="HJ279" s="6"/>
      <c r="HK279" s="6"/>
      <c r="HL279" s="6"/>
      <c r="HM279" s="6"/>
      <c r="HN279" s="6"/>
      <c r="HO279" s="6"/>
      <c r="HP279" s="6"/>
      <c r="HQ279" s="6"/>
      <c r="HR279" s="6"/>
      <c r="HS279" s="6"/>
      <c r="HT279" s="6"/>
      <c r="HU279" s="6"/>
      <c r="HV279" s="6"/>
      <c r="HW279" s="6"/>
      <c r="HX279" s="6"/>
      <c r="HY279" s="6"/>
      <c r="HZ279" s="6"/>
      <c r="IA279" s="6"/>
      <c r="IB279" s="6"/>
      <c r="IC279" s="6"/>
      <c r="ID279" s="6"/>
      <c r="IE279" s="6"/>
      <c r="IF279" s="6"/>
      <c r="IG279" s="6"/>
      <c r="IH279" s="6"/>
      <c r="II279" s="6"/>
      <c r="IJ279" s="6"/>
      <c r="IK279" s="6"/>
      <c r="IL279" s="6"/>
      <c r="IM279" s="6"/>
      <c r="IN279" s="6"/>
      <c r="IO279" s="6"/>
      <c r="IP279" s="6"/>
      <c r="IQ279" s="6"/>
      <c r="IR279" s="6"/>
      <c r="IS279" s="6"/>
      <c r="IT279" s="6"/>
      <c r="IU279" s="6"/>
      <c r="IV279" s="6"/>
    </row>
    <row r="280" spans="1:256" ht="15" hidden="1">
      <c r="A280" s="6"/>
      <c r="B280" s="6"/>
      <c r="C280" s="6"/>
      <c r="D280" s="6"/>
      <c r="E280" s="6"/>
      <c r="F280" s="6"/>
      <c r="G280" s="6"/>
      <c r="H280" s="6"/>
      <c r="I280" s="6"/>
      <c r="J280" s="6"/>
      <c r="K280" s="6"/>
      <c r="L280" s="6"/>
      <c r="M280" s="6"/>
      <c r="N280" s="6"/>
      <c r="O280" s="6"/>
      <c r="P280" s="61" t="s">
        <v>59</v>
      </c>
      <c r="Q280" s="61"/>
      <c r="R280" s="62" t="s">
        <v>59</v>
      </c>
      <c r="S280" s="6"/>
      <c r="T280" s="6"/>
      <c r="U280" s="6"/>
      <c r="V280" s="6"/>
      <c r="W280" s="6"/>
      <c r="X280" s="6"/>
      <c r="Y280" s="6"/>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c r="IM280" s="6"/>
      <c r="IN280" s="6"/>
      <c r="IO280" s="6"/>
      <c r="IP280" s="6"/>
      <c r="IQ280" s="6"/>
      <c r="IR280" s="6"/>
      <c r="IS280" s="6"/>
      <c r="IT280" s="6"/>
      <c r="IU280" s="6"/>
      <c r="IV280" s="6"/>
    </row>
    <row r="281" spans="1:256" ht="15" hidden="1">
      <c r="A281" s="6"/>
      <c r="B281" s="6"/>
      <c r="C281" s="6"/>
      <c r="D281" s="6"/>
      <c r="E281" s="6"/>
      <c r="F281" s="6"/>
      <c r="G281" s="6"/>
      <c r="H281" s="6"/>
      <c r="I281" s="6"/>
      <c r="J281" s="6"/>
      <c r="K281" s="6"/>
      <c r="L281" s="6"/>
      <c r="M281" s="6"/>
      <c r="N281" s="6"/>
      <c r="O281" s="6"/>
      <c r="P281" s="61"/>
      <c r="Q281" s="61"/>
      <c r="R281" s="30"/>
      <c r="S281" s="36"/>
      <c r="T281" s="6"/>
      <c r="U281" s="6"/>
      <c r="V281" s="6"/>
      <c r="W281" s="6"/>
      <c r="X281" s="6"/>
      <c r="Y281" s="6"/>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c r="IM281" s="6"/>
      <c r="IN281" s="6"/>
      <c r="IO281" s="6"/>
      <c r="IP281" s="6"/>
      <c r="IQ281" s="6"/>
      <c r="IR281" s="6"/>
      <c r="IS281" s="6"/>
      <c r="IT281" s="6"/>
      <c r="IU281" s="6"/>
      <c r="IV281" s="6"/>
    </row>
    <row r="282" spans="1:256" ht="15" hidden="1">
      <c r="A282" s="6"/>
      <c r="B282" s="6"/>
      <c r="C282" s="6"/>
      <c r="D282" s="6"/>
      <c r="E282" s="6"/>
      <c r="F282" s="6"/>
      <c r="G282" s="6"/>
      <c r="H282" s="6"/>
      <c r="I282" s="6"/>
      <c r="J282" s="6"/>
      <c r="K282" s="6"/>
      <c r="L282" s="6"/>
      <c r="M282" s="6"/>
      <c r="N282" s="6"/>
      <c r="O282" s="6"/>
      <c r="P282" s="61" t="s">
        <v>5</v>
      </c>
      <c r="Q282" s="61"/>
      <c r="R282" s="63" t="s">
        <v>105</v>
      </c>
      <c r="S282" s="36"/>
      <c r="T282" s="6"/>
      <c r="U282" s="6"/>
      <c r="V282" s="6"/>
      <c r="W282" s="6"/>
      <c r="X282" s="6"/>
      <c r="Y282" s="6"/>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c r="IM282" s="6"/>
      <c r="IN282" s="6"/>
      <c r="IO282" s="6"/>
      <c r="IP282" s="6"/>
      <c r="IQ282" s="6"/>
      <c r="IR282" s="6"/>
      <c r="IS282" s="6"/>
      <c r="IT282" s="6"/>
      <c r="IU282" s="6"/>
      <c r="IV282" s="6"/>
    </row>
    <row r="283" spans="1:256" ht="15.75" customHeight="1" hidden="1">
      <c r="A283" s="30" t="s">
        <v>52</v>
      </c>
      <c r="B283" s="6"/>
      <c r="C283" s="6"/>
      <c r="D283" s="6"/>
      <c r="E283" s="6"/>
      <c r="F283" s="6"/>
      <c r="G283" s="6"/>
      <c r="H283" s="6"/>
      <c r="I283" s="6"/>
      <c r="J283" s="6"/>
      <c r="K283" s="6"/>
      <c r="L283" s="6"/>
      <c r="M283" s="6"/>
      <c r="N283" s="6"/>
      <c r="O283" s="6"/>
      <c r="P283" s="54"/>
      <c r="Q283" s="54"/>
      <c r="R283" s="64">
        <v>919</v>
      </c>
      <c r="S283" s="65"/>
      <c r="T283" s="66" t="s">
        <v>5</v>
      </c>
      <c r="U283" s="6"/>
      <c r="V283" s="6"/>
      <c r="W283" s="6"/>
      <c r="X283" s="6"/>
      <c r="Y283" s="6"/>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c r="IM283" s="6"/>
      <c r="IN283" s="6"/>
      <c r="IO283" s="6"/>
      <c r="IP283" s="6"/>
      <c r="IQ283" s="6"/>
      <c r="IR283" s="6"/>
      <c r="IS283" s="6"/>
      <c r="IT283" s="6"/>
      <c r="IU283" s="6"/>
      <c r="IV283" s="6"/>
    </row>
    <row r="284" spans="1:256" ht="15.75" customHeight="1" hidden="1">
      <c r="A284" s="30" t="s">
        <v>53</v>
      </c>
      <c r="B284" s="6"/>
      <c r="C284" s="6"/>
      <c r="D284" s="6"/>
      <c r="F284" s="30" t="s">
        <v>72</v>
      </c>
      <c r="G284" s="6"/>
      <c r="H284" s="6"/>
      <c r="I284" s="6"/>
      <c r="J284" s="6"/>
      <c r="K284" s="6"/>
      <c r="L284" s="6"/>
      <c r="M284" s="6"/>
      <c r="N284" s="6"/>
      <c r="O284" s="6"/>
      <c r="P284" s="54" t="s">
        <v>60</v>
      </c>
      <c r="Q284" s="54"/>
      <c r="R284" s="64">
        <v>1838</v>
      </c>
      <c r="S284" s="65"/>
      <c r="T284" s="66" t="s">
        <v>5</v>
      </c>
      <c r="U284" s="6"/>
      <c r="V284" s="6"/>
      <c r="W284" s="6"/>
      <c r="X284" s="6"/>
      <c r="Y284" s="6"/>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c r="HA284" s="6"/>
      <c r="HB284" s="6"/>
      <c r="HC284" s="6"/>
      <c r="HD284" s="6"/>
      <c r="HE284" s="6"/>
      <c r="HF284" s="6"/>
      <c r="HG284" s="6"/>
      <c r="HH284" s="6"/>
      <c r="HI284" s="6"/>
      <c r="HJ284" s="6"/>
      <c r="HK284" s="6"/>
      <c r="HL284" s="6"/>
      <c r="HM284" s="6"/>
      <c r="HN284" s="6"/>
      <c r="HO284" s="6"/>
      <c r="HP284" s="6"/>
      <c r="HQ284" s="6"/>
      <c r="HR284" s="6"/>
      <c r="HS284" s="6"/>
      <c r="HT284" s="6"/>
      <c r="HU284" s="6"/>
      <c r="HV284" s="6"/>
      <c r="HW284" s="6"/>
      <c r="HX284" s="6"/>
      <c r="HY284" s="6"/>
      <c r="HZ284" s="6"/>
      <c r="IA284" s="6"/>
      <c r="IB284" s="6"/>
      <c r="IC284" s="6"/>
      <c r="ID284" s="6"/>
      <c r="IE284" s="6"/>
      <c r="IF284" s="6"/>
      <c r="IG284" s="6"/>
      <c r="IH284" s="6"/>
      <c r="II284" s="6"/>
      <c r="IJ284" s="6"/>
      <c r="IK284" s="6"/>
      <c r="IL284" s="6"/>
      <c r="IM284" s="6"/>
      <c r="IN284" s="6"/>
      <c r="IO284" s="6"/>
      <c r="IP284" s="6"/>
      <c r="IQ284" s="6"/>
      <c r="IR284" s="6"/>
      <c r="IS284" s="6"/>
      <c r="IT284" s="6"/>
      <c r="IU284" s="6"/>
      <c r="IV284" s="6"/>
    </row>
    <row r="285" spans="1:256" ht="15.75" customHeight="1" hidden="1" thickBot="1">
      <c r="A285" s="30" t="s">
        <v>54</v>
      </c>
      <c r="B285" s="30" t="s">
        <v>62</v>
      </c>
      <c r="C285" s="30" t="s">
        <v>66</v>
      </c>
      <c r="F285" s="30" t="s">
        <v>73</v>
      </c>
      <c r="G285" s="30" t="s">
        <v>76</v>
      </c>
      <c r="H285" s="30" t="s">
        <v>79</v>
      </c>
      <c r="I285" s="6"/>
      <c r="J285" s="6"/>
      <c r="K285" s="6"/>
      <c r="L285" s="6"/>
      <c r="M285" s="6"/>
      <c r="N285" s="6"/>
      <c r="O285" s="6"/>
      <c r="P285" s="67">
        <v>1</v>
      </c>
      <c r="Q285" s="67"/>
      <c r="R285" s="42"/>
      <c r="S285" s="36"/>
      <c r="T285" s="6"/>
      <c r="U285" s="6"/>
      <c r="V285" s="6"/>
      <c r="W285" s="6"/>
      <c r="X285" s="6"/>
      <c r="Y285" s="6"/>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c r="IF285" s="6"/>
      <c r="IG285" s="6"/>
      <c r="IH285" s="6"/>
      <c r="II285" s="6"/>
      <c r="IJ285" s="6"/>
      <c r="IK285" s="6"/>
      <c r="IL285" s="6"/>
      <c r="IM285" s="6"/>
      <c r="IN285" s="6"/>
      <c r="IO285" s="6"/>
      <c r="IP285" s="6"/>
      <c r="IQ285" s="6"/>
      <c r="IR285" s="6"/>
      <c r="IS285" s="6"/>
      <c r="IT285" s="6"/>
      <c r="IU285" s="6"/>
      <c r="IV285" s="6"/>
    </row>
    <row r="286" spans="1:256" ht="15.75" customHeight="1" hidden="1" thickTop="1">
      <c r="A286" s="30" t="s">
        <v>55</v>
      </c>
      <c r="B286" s="6">
        <v>0</v>
      </c>
      <c r="C286" s="6">
        <v>0</v>
      </c>
      <c r="D286" s="30" t="s">
        <v>5</v>
      </c>
      <c r="F286" s="6">
        <v>1</v>
      </c>
      <c r="G286" s="6">
        <v>0</v>
      </c>
      <c r="H286" s="6">
        <v>0</v>
      </c>
      <c r="I286" s="6"/>
      <c r="J286" s="6"/>
      <c r="K286" s="6"/>
      <c r="L286" s="6"/>
      <c r="M286" s="6"/>
      <c r="N286" s="6"/>
      <c r="O286" s="6"/>
      <c r="P286" s="52" t="s">
        <v>5</v>
      </c>
      <c r="Q286" s="52"/>
      <c r="R286" s="46"/>
      <c r="S286" s="6"/>
      <c r="T286" s="6"/>
      <c r="U286" s="6"/>
      <c r="V286" s="6"/>
      <c r="W286" s="6"/>
      <c r="X286" s="6"/>
      <c r="Y286" s="6"/>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c r="IM286" s="6"/>
      <c r="IN286" s="6"/>
      <c r="IO286" s="6"/>
      <c r="IP286" s="6"/>
      <c r="IQ286" s="6"/>
      <c r="IR286" s="6"/>
      <c r="IS286" s="6"/>
      <c r="IT286" s="6"/>
      <c r="IU286" s="6"/>
      <c r="IV286" s="6"/>
    </row>
    <row r="287" spans="1:256" ht="15.75" customHeight="1" hidden="1">
      <c r="A287" s="30" t="s">
        <v>56</v>
      </c>
      <c r="B287" s="30" t="s">
        <v>63</v>
      </c>
      <c r="C287" s="30" t="s">
        <v>56</v>
      </c>
      <c r="D287" s="6"/>
      <c r="F287" s="30" t="s">
        <v>74</v>
      </c>
      <c r="G287" s="30" t="s">
        <v>77</v>
      </c>
      <c r="H287" s="30" t="s">
        <v>74</v>
      </c>
      <c r="I287" s="6"/>
      <c r="J287" s="6"/>
      <c r="K287" s="6"/>
      <c r="L287" s="6"/>
      <c r="M287" s="6"/>
      <c r="N287" s="6"/>
      <c r="O287" s="6"/>
      <c r="P287" s="6"/>
      <c r="Q287" s="6"/>
      <c r="R287" s="6"/>
      <c r="S287" s="6"/>
      <c r="T287" s="6"/>
      <c r="U287" s="6"/>
      <c r="V287" s="6"/>
      <c r="W287" s="6"/>
      <c r="X287" s="6"/>
      <c r="Y287" s="6"/>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c r="GN287" s="6"/>
      <c r="GO287" s="6"/>
      <c r="GP287" s="6"/>
      <c r="GQ287" s="6"/>
      <c r="GR287" s="6"/>
      <c r="GS287" s="6"/>
      <c r="GT287" s="6"/>
      <c r="GU287" s="6"/>
      <c r="GV287" s="6"/>
      <c r="GW287" s="6"/>
      <c r="GX287" s="6"/>
      <c r="GY287" s="6"/>
      <c r="GZ287" s="6"/>
      <c r="HA287" s="6"/>
      <c r="HB287" s="6"/>
      <c r="HC287" s="6"/>
      <c r="HD287" s="6"/>
      <c r="HE287" s="6"/>
      <c r="HF287" s="6"/>
      <c r="HG287" s="6"/>
      <c r="HH287" s="6"/>
      <c r="HI287" s="6"/>
      <c r="HJ287" s="6"/>
      <c r="HK287" s="6"/>
      <c r="HL287" s="6"/>
      <c r="HM287" s="6"/>
      <c r="HN287" s="6"/>
      <c r="HO287" s="6"/>
      <c r="HP287" s="6"/>
      <c r="HQ287" s="6"/>
      <c r="HR287" s="6"/>
      <c r="HS287" s="6"/>
      <c r="HT287" s="6"/>
      <c r="HU287" s="6"/>
      <c r="HV287" s="6"/>
      <c r="HW287" s="6"/>
      <c r="HX287" s="6"/>
      <c r="HY287" s="6"/>
      <c r="HZ287" s="6"/>
      <c r="IA287" s="6"/>
      <c r="IB287" s="6"/>
      <c r="IC287" s="6"/>
      <c r="ID287" s="6"/>
      <c r="IE287" s="6"/>
      <c r="IF287" s="6"/>
      <c r="IG287" s="6"/>
      <c r="IH287" s="6"/>
      <c r="II287" s="6"/>
      <c r="IJ287" s="6"/>
      <c r="IK287" s="6"/>
      <c r="IL287" s="6"/>
      <c r="IM287" s="6"/>
      <c r="IN287" s="6"/>
      <c r="IO287" s="6"/>
      <c r="IP287" s="6"/>
      <c r="IQ287" s="6"/>
      <c r="IR287" s="6"/>
      <c r="IS287" s="6"/>
      <c r="IT287" s="6"/>
      <c r="IU287" s="6"/>
      <c r="IV287" s="6"/>
    </row>
    <row r="288" spans="1:256" ht="15.75" customHeight="1" hidden="1">
      <c r="A288" s="30" t="s">
        <v>57</v>
      </c>
      <c r="B288" s="30" t="s">
        <v>57</v>
      </c>
      <c r="C288" s="30" t="s">
        <v>57</v>
      </c>
      <c r="D288" s="6"/>
      <c r="F288" s="30" t="s">
        <v>57</v>
      </c>
      <c r="G288" s="30" t="s">
        <v>57</v>
      </c>
      <c r="H288" s="30" t="s">
        <v>57</v>
      </c>
      <c r="I288" s="6"/>
      <c r="J288" s="6"/>
      <c r="K288" s="6"/>
      <c r="L288" s="6"/>
      <c r="M288" s="6"/>
      <c r="N288" s="6"/>
      <c r="O288" s="6"/>
      <c r="P288" s="6"/>
      <c r="Q288" s="6"/>
      <c r="R288" s="6"/>
      <c r="S288" s="6"/>
      <c r="T288" s="6"/>
      <c r="U288" s="6"/>
      <c r="V288" s="6"/>
      <c r="W288" s="6"/>
      <c r="X288" s="6"/>
      <c r="Y288" s="6"/>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c r="HA288" s="6"/>
      <c r="HB288" s="6"/>
      <c r="HC288" s="6"/>
      <c r="HD288" s="6"/>
      <c r="HE288" s="6"/>
      <c r="HF288" s="6"/>
      <c r="HG288" s="6"/>
      <c r="HH288" s="6"/>
      <c r="HI288" s="6"/>
      <c r="HJ288" s="6"/>
      <c r="HK288" s="6"/>
      <c r="HL288" s="6"/>
      <c r="HM288" s="6"/>
      <c r="HN288" s="6"/>
      <c r="HO288" s="6"/>
      <c r="HP288" s="6"/>
      <c r="HQ288" s="6"/>
      <c r="HR288" s="6"/>
      <c r="HS288" s="6"/>
      <c r="HT288" s="6"/>
      <c r="HU288" s="6"/>
      <c r="HV288" s="6"/>
      <c r="HW288" s="6"/>
      <c r="HX288" s="6"/>
      <c r="HY288" s="6"/>
      <c r="HZ288" s="6"/>
      <c r="IA288" s="6"/>
      <c r="IB288" s="6"/>
      <c r="IC288" s="6"/>
      <c r="ID288" s="6"/>
      <c r="IE288" s="6"/>
      <c r="IF288" s="6"/>
      <c r="IG288" s="6"/>
      <c r="IH288" s="6"/>
      <c r="II288" s="6"/>
      <c r="IJ288" s="6"/>
      <c r="IK288" s="6"/>
      <c r="IL288" s="6"/>
      <c r="IM288" s="6"/>
      <c r="IN288" s="6"/>
      <c r="IO288" s="6"/>
      <c r="IP288" s="6"/>
      <c r="IQ288" s="6"/>
      <c r="IR288" s="6"/>
      <c r="IS288" s="6"/>
      <c r="IT288" s="6"/>
      <c r="IU288" s="6"/>
      <c r="IV288" s="6"/>
    </row>
    <row r="289" spans="1:256" ht="15.75" customHeight="1" hidden="1" thickBot="1">
      <c r="A289" s="30" t="s">
        <v>58</v>
      </c>
      <c r="B289" s="30" t="s">
        <v>64</v>
      </c>
      <c r="C289" s="30" t="s">
        <v>58</v>
      </c>
      <c r="D289" s="6"/>
      <c r="F289" s="30" t="s">
        <v>59</v>
      </c>
      <c r="G289" s="30" t="s">
        <v>59</v>
      </c>
      <c r="H289" s="30" t="s">
        <v>77</v>
      </c>
      <c r="I289" s="6"/>
      <c r="J289" s="6"/>
      <c r="K289" s="6"/>
      <c r="L289" s="6"/>
      <c r="M289" s="6"/>
      <c r="N289" s="6"/>
      <c r="O289" s="6"/>
      <c r="P289" s="30" t="s">
        <v>95</v>
      </c>
      <c r="Q289" s="30"/>
      <c r="R289" s="6"/>
      <c r="S289" s="6"/>
      <c r="T289" s="6"/>
      <c r="U289" s="6"/>
      <c r="V289" s="6"/>
      <c r="W289" s="6"/>
      <c r="X289" s="6"/>
      <c r="Y289" s="6"/>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c r="IO289" s="6"/>
      <c r="IP289" s="6"/>
      <c r="IQ289" s="6"/>
      <c r="IR289" s="6"/>
      <c r="IS289" s="6"/>
      <c r="IT289" s="6"/>
      <c r="IU289" s="6"/>
      <c r="IV289" s="6"/>
    </row>
    <row r="290" spans="1:256" ht="15.75" customHeight="1" hidden="1" thickTop="1">
      <c r="A290" s="30" t="s">
        <v>57</v>
      </c>
      <c r="B290" s="30" t="s">
        <v>57</v>
      </c>
      <c r="C290" s="30" t="s">
        <v>57</v>
      </c>
      <c r="D290" s="6"/>
      <c r="F290" s="6"/>
      <c r="G290" s="6"/>
      <c r="H290" s="30" t="s">
        <v>57</v>
      </c>
      <c r="I290" s="6"/>
      <c r="J290" s="6"/>
      <c r="K290" s="6"/>
      <c r="L290" s="6"/>
      <c r="M290" s="6"/>
      <c r="N290" s="6"/>
      <c r="O290" s="6"/>
      <c r="P290" s="51" t="s">
        <v>86</v>
      </c>
      <c r="Q290" s="51"/>
      <c r="R290" s="52"/>
      <c r="S290" s="36"/>
      <c r="T290" s="6"/>
      <c r="U290" s="6"/>
      <c r="V290" s="6"/>
      <c r="W290" s="6"/>
      <c r="X290" s="6"/>
      <c r="Y290" s="6"/>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c r="ID290" s="6"/>
      <c r="IE290" s="6"/>
      <c r="IF290" s="6"/>
      <c r="IG290" s="6"/>
      <c r="IH290" s="6"/>
      <c r="II290" s="6"/>
      <c r="IJ290" s="6"/>
      <c r="IK290" s="6"/>
      <c r="IL290" s="6"/>
      <c r="IM290" s="6"/>
      <c r="IN290" s="6"/>
      <c r="IO290" s="6"/>
      <c r="IP290" s="6"/>
      <c r="IQ290" s="6"/>
      <c r="IR290" s="6"/>
      <c r="IS290" s="6"/>
      <c r="IT290" s="6"/>
      <c r="IU290" s="6"/>
      <c r="IV290" s="6"/>
    </row>
    <row r="291" spans="1:256" ht="15.75" customHeight="1" hidden="1">
      <c r="A291" s="30" t="s">
        <v>59</v>
      </c>
      <c r="B291" s="30" t="s">
        <v>59</v>
      </c>
      <c r="C291" s="30" t="s">
        <v>63</v>
      </c>
      <c r="D291" s="6"/>
      <c r="F291" s="6"/>
      <c r="G291" s="6"/>
      <c r="H291" s="30" t="s">
        <v>59</v>
      </c>
      <c r="I291" s="6"/>
      <c r="J291" s="6"/>
      <c r="K291" s="6"/>
      <c r="L291" s="6"/>
      <c r="M291" s="6"/>
      <c r="N291" s="6"/>
      <c r="O291" s="6"/>
      <c r="P291" s="54" t="s">
        <v>87</v>
      </c>
      <c r="Q291" s="54"/>
      <c r="R291" s="30"/>
      <c r="S291" s="36"/>
      <c r="T291" s="6"/>
      <c r="U291" s="6"/>
      <c r="V291" s="6"/>
      <c r="W291" s="6"/>
      <c r="X291" s="6"/>
      <c r="Y291" s="6"/>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c r="HA291" s="6"/>
      <c r="HB291" s="6"/>
      <c r="HC291" s="6"/>
      <c r="HD291" s="6"/>
      <c r="HE291" s="6"/>
      <c r="HF291" s="6"/>
      <c r="HG291" s="6"/>
      <c r="HH291" s="6"/>
      <c r="HI291" s="6"/>
      <c r="HJ291" s="6"/>
      <c r="HK291" s="6"/>
      <c r="HL291" s="6"/>
      <c r="HM291" s="6"/>
      <c r="HN291" s="6"/>
      <c r="HO291" s="6"/>
      <c r="HP291" s="6"/>
      <c r="HQ291" s="6"/>
      <c r="HR291" s="6"/>
      <c r="HS291" s="6"/>
      <c r="HT291" s="6"/>
      <c r="HU291" s="6"/>
      <c r="HV291" s="6"/>
      <c r="HW291" s="6"/>
      <c r="HX291" s="6"/>
      <c r="HY291" s="6"/>
      <c r="HZ291" s="6"/>
      <c r="IA291" s="6"/>
      <c r="IB291" s="6"/>
      <c r="IC291" s="6"/>
      <c r="ID291" s="6"/>
      <c r="IE291" s="6"/>
      <c r="IF291" s="6"/>
      <c r="IG291" s="6"/>
      <c r="IH291" s="6"/>
      <c r="II291" s="6"/>
      <c r="IJ291" s="6"/>
      <c r="IK291" s="6"/>
      <c r="IL291" s="6"/>
      <c r="IM291" s="6"/>
      <c r="IN291" s="6"/>
      <c r="IO291" s="6"/>
      <c r="IP291" s="6"/>
      <c r="IQ291" s="6"/>
      <c r="IR291" s="6"/>
      <c r="IS291" s="6"/>
      <c r="IT291" s="6"/>
      <c r="IU291" s="6"/>
      <c r="IV291" s="6"/>
    </row>
    <row r="292" spans="1:256" ht="15.75" customHeight="1" hidden="1">
      <c r="A292" s="6"/>
      <c r="B292" s="6"/>
      <c r="C292" s="30" t="s">
        <v>57</v>
      </c>
      <c r="D292" s="6"/>
      <c r="F292" s="6"/>
      <c r="G292" s="6"/>
      <c r="H292" s="6"/>
      <c r="I292" s="6"/>
      <c r="J292" s="6"/>
      <c r="K292" s="6"/>
      <c r="L292" s="6"/>
      <c r="M292" s="6"/>
      <c r="N292" s="6"/>
      <c r="O292" s="6"/>
      <c r="P292" s="58" t="s">
        <v>88</v>
      </c>
      <c r="Q292" s="58"/>
      <c r="R292" s="59" t="s">
        <v>102</v>
      </c>
      <c r="S292" s="36"/>
      <c r="T292" s="6"/>
      <c r="U292" s="6"/>
      <c r="V292" s="6"/>
      <c r="W292" s="6"/>
      <c r="X292" s="6"/>
      <c r="Y292" s="6"/>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c r="IO292" s="6"/>
      <c r="IP292" s="6"/>
      <c r="IQ292" s="6"/>
      <c r="IR292" s="6"/>
      <c r="IS292" s="6"/>
      <c r="IT292" s="6"/>
      <c r="IU292" s="6"/>
      <c r="IV292" s="6"/>
    </row>
    <row r="293" spans="1:256" ht="15.75" customHeight="1" hidden="1">
      <c r="A293" s="6"/>
      <c r="B293" s="6"/>
      <c r="C293" s="30" t="s">
        <v>64</v>
      </c>
      <c r="D293" s="6"/>
      <c r="F293" s="6"/>
      <c r="G293" s="6"/>
      <c r="H293" s="6"/>
      <c r="I293" s="6"/>
      <c r="J293" s="6"/>
      <c r="K293" s="6"/>
      <c r="L293" s="6"/>
      <c r="M293" s="6"/>
      <c r="N293" s="6"/>
      <c r="O293" s="6"/>
      <c r="P293" s="58">
        <v>1</v>
      </c>
      <c r="Q293" s="58"/>
      <c r="R293" s="59">
        <v>0</v>
      </c>
      <c r="S293" s="36"/>
      <c r="T293" s="6"/>
      <c r="U293" s="6"/>
      <c r="V293" s="6"/>
      <c r="W293" s="6"/>
      <c r="X293" s="6"/>
      <c r="Y293" s="6"/>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c r="IM293" s="6"/>
      <c r="IN293" s="6"/>
      <c r="IO293" s="6"/>
      <c r="IP293" s="6"/>
      <c r="IQ293" s="6"/>
      <c r="IR293" s="6"/>
      <c r="IS293" s="6"/>
      <c r="IT293" s="6"/>
      <c r="IU293" s="6"/>
      <c r="IV293" s="6"/>
    </row>
    <row r="294" spans="1:256" ht="15.75" customHeight="1" hidden="1">
      <c r="A294" s="6"/>
      <c r="B294" s="6"/>
      <c r="C294" s="30" t="s">
        <v>57</v>
      </c>
      <c r="D294" s="6"/>
      <c r="F294" s="6"/>
      <c r="G294" s="6"/>
      <c r="H294" s="6"/>
      <c r="I294" s="6"/>
      <c r="J294" s="6"/>
      <c r="K294" s="6"/>
      <c r="L294" s="6"/>
      <c r="M294" s="6"/>
      <c r="N294" s="6"/>
      <c r="O294" s="6"/>
      <c r="P294" s="61" t="s">
        <v>96</v>
      </c>
      <c r="Q294" s="61"/>
      <c r="R294" s="62" t="s">
        <v>96</v>
      </c>
      <c r="S294" s="6"/>
      <c r="T294" s="6"/>
      <c r="U294" s="6"/>
      <c r="V294" s="6"/>
      <c r="W294" s="6"/>
      <c r="X294" s="6"/>
      <c r="Y294" s="6"/>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c r="IP294" s="6"/>
      <c r="IQ294" s="6"/>
      <c r="IR294" s="6"/>
      <c r="IS294" s="6"/>
      <c r="IT294" s="6"/>
      <c r="IU294" s="6"/>
      <c r="IV294" s="6"/>
    </row>
    <row r="295" spans="1:256" ht="15.75" customHeight="1" hidden="1">
      <c r="A295" s="6"/>
      <c r="B295" s="6"/>
      <c r="C295" s="30" t="s">
        <v>59</v>
      </c>
      <c r="D295" s="6"/>
      <c r="F295" s="6"/>
      <c r="G295" s="6"/>
      <c r="H295" s="6"/>
      <c r="I295" s="6"/>
      <c r="J295" s="6"/>
      <c r="K295" s="6"/>
      <c r="L295" s="6"/>
      <c r="M295" s="6"/>
      <c r="N295" s="6"/>
      <c r="O295" s="6"/>
      <c r="P295" s="61" t="s">
        <v>97</v>
      </c>
      <c r="Q295" s="61"/>
      <c r="R295" s="62" t="s">
        <v>106</v>
      </c>
      <c r="S295" s="6"/>
      <c r="T295" s="6"/>
      <c r="U295" s="6"/>
      <c r="V295" s="6"/>
      <c r="W295" s="6"/>
      <c r="X295" s="6"/>
      <c r="Y295" s="6"/>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c r="IM295" s="6"/>
      <c r="IN295" s="6"/>
      <c r="IO295" s="6"/>
      <c r="IP295" s="6"/>
      <c r="IQ295" s="6"/>
      <c r="IR295" s="6"/>
      <c r="IS295" s="6"/>
      <c r="IT295" s="6"/>
      <c r="IU295" s="6"/>
      <c r="IV295" s="6"/>
    </row>
    <row r="296" spans="1:256" ht="15.75" customHeight="1" hidden="1">
      <c r="A296" s="6"/>
      <c r="B296" s="6"/>
      <c r="C296" s="6"/>
      <c r="D296" s="6"/>
      <c r="F296" s="6"/>
      <c r="G296" s="6"/>
      <c r="H296" s="6"/>
      <c r="I296" s="6"/>
      <c r="J296" s="6"/>
      <c r="K296" s="6"/>
      <c r="L296" s="6"/>
      <c r="M296" s="6"/>
      <c r="N296" s="6"/>
      <c r="O296" s="6"/>
      <c r="P296" s="61" t="s">
        <v>98</v>
      </c>
      <c r="Q296" s="61"/>
      <c r="R296" s="62" t="s">
        <v>98</v>
      </c>
      <c r="S296" s="6"/>
      <c r="T296" s="6"/>
      <c r="U296" s="6"/>
      <c r="V296" s="6"/>
      <c r="W296" s="6"/>
      <c r="X296" s="6"/>
      <c r="Y296" s="6"/>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c r="HA296" s="6"/>
      <c r="HB296" s="6"/>
      <c r="HC296" s="6"/>
      <c r="HD296" s="6"/>
      <c r="HE296" s="6"/>
      <c r="HF296" s="6"/>
      <c r="HG296" s="6"/>
      <c r="HH296" s="6"/>
      <c r="HI296" s="6"/>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c r="IM296" s="6"/>
      <c r="IN296" s="6"/>
      <c r="IO296" s="6"/>
      <c r="IP296" s="6"/>
      <c r="IQ296" s="6"/>
      <c r="IR296" s="6"/>
      <c r="IS296" s="6"/>
      <c r="IT296" s="6"/>
      <c r="IU296" s="6"/>
      <c r="IV296" s="6"/>
    </row>
    <row r="297" spans="1:256" ht="15.75" customHeight="1" hidden="1">
      <c r="A297" s="30" t="s">
        <v>60</v>
      </c>
      <c r="B297" s="6"/>
      <c r="C297" s="6"/>
      <c r="D297" s="6"/>
      <c r="F297" s="30" t="s">
        <v>60</v>
      </c>
      <c r="G297" s="6"/>
      <c r="H297" s="6"/>
      <c r="I297" s="6"/>
      <c r="J297" s="6"/>
      <c r="K297" s="6"/>
      <c r="L297" s="6"/>
      <c r="M297" s="6"/>
      <c r="N297" s="6"/>
      <c r="O297" s="6"/>
      <c r="P297" s="61" t="s">
        <v>99</v>
      </c>
      <c r="Q297" s="61"/>
      <c r="R297" s="62" t="s">
        <v>99</v>
      </c>
      <c r="S297" s="6"/>
      <c r="T297" s="6"/>
      <c r="U297" s="6"/>
      <c r="V297" s="6"/>
      <c r="W297" s="6"/>
      <c r="X297" s="6"/>
      <c r="Y297" s="6"/>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c r="HK297" s="6"/>
      <c r="HL297" s="6"/>
      <c r="HM297" s="6"/>
      <c r="HN297" s="6"/>
      <c r="HO297" s="6"/>
      <c r="HP297" s="6"/>
      <c r="HQ297" s="6"/>
      <c r="HR297" s="6"/>
      <c r="HS297" s="6"/>
      <c r="HT297" s="6"/>
      <c r="HU297" s="6"/>
      <c r="HV297" s="6"/>
      <c r="HW297" s="6"/>
      <c r="HX297" s="6"/>
      <c r="HY297" s="6"/>
      <c r="HZ297" s="6"/>
      <c r="IA297" s="6"/>
      <c r="IB297" s="6"/>
      <c r="IC297" s="6"/>
      <c r="ID297" s="6"/>
      <c r="IE297" s="6"/>
      <c r="IF297" s="6"/>
      <c r="IG297" s="6"/>
      <c r="IH297" s="6"/>
      <c r="II297" s="6"/>
      <c r="IJ297" s="6"/>
      <c r="IK297" s="6"/>
      <c r="IL297" s="6"/>
      <c r="IM297" s="6"/>
      <c r="IN297" s="6"/>
      <c r="IO297" s="6"/>
      <c r="IP297" s="6"/>
      <c r="IQ297" s="6"/>
      <c r="IR297" s="6"/>
      <c r="IS297" s="6"/>
      <c r="IT297" s="6"/>
      <c r="IU297" s="6"/>
      <c r="IV297" s="6"/>
    </row>
    <row r="298" spans="1:256" ht="15.75" customHeight="1" hidden="1">
      <c r="A298" s="16">
        <v>0</v>
      </c>
      <c r="B298" s="11"/>
      <c r="C298" s="6"/>
      <c r="D298" s="6"/>
      <c r="F298" s="16">
        <v>0</v>
      </c>
      <c r="G298" s="11"/>
      <c r="H298" s="6"/>
      <c r="I298" s="6"/>
      <c r="J298" s="6"/>
      <c r="K298" s="6"/>
      <c r="L298" s="6"/>
      <c r="M298" s="6"/>
      <c r="N298" s="6"/>
      <c r="O298" s="6"/>
      <c r="P298" s="61" t="s">
        <v>100</v>
      </c>
      <c r="Q298" s="61"/>
      <c r="R298" s="62" t="s">
        <v>107</v>
      </c>
      <c r="S298" s="6"/>
      <c r="T298" s="6"/>
      <c r="U298" s="6"/>
      <c r="V298" s="6"/>
      <c r="W298" s="6"/>
      <c r="X298" s="6"/>
      <c r="Y298" s="6"/>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c r="IM298" s="6"/>
      <c r="IN298" s="6"/>
      <c r="IO298" s="6"/>
      <c r="IP298" s="6"/>
      <c r="IQ298" s="6"/>
      <c r="IR298" s="6"/>
      <c r="IS298" s="6"/>
      <c r="IT298" s="6"/>
      <c r="IU298" s="6"/>
      <c r="IV298" s="6"/>
    </row>
    <row r="299" spans="1:256" ht="15.75" customHeight="1" hidden="1">
      <c r="A299" s="24"/>
      <c r="B299" s="6"/>
      <c r="C299" s="6"/>
      <c r="D299" s="6"/>
      <c r="E299" s="6"/>
      <c r="F299" s="24"/>
      <c r="G299" s="6"/>
      <c r="H299" s="6"/>
      <c r="I299" s="6"/>
      <c r="J299" s="6"/>
      <c r="K299" s="6"/>
      <c r="L299" s="6"/>
      <c r="M299" s="6"/>
      <c r="N299" s="6"/>
      <c r="O299" s="6"/>
      <c r="P299" s="61" t="s">
        <v>101</v>
      </c>
      <c r="Q299" s="61"/>
      <c r="R299" s="62" t="s">
        <v>101</v>
      </c>
      <c r="S299" s="6"/>
      <c r="T299" s="6"/>
      <c r="U299" s="6"/>
      <c r="V299" s="6"/>
      <c r="W299" s="6"/>
      <c r="X299" s="6"/>
      <c r="Y299" s="6"/>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c r="IP299" s="6"/>
      <c r="IQ299" s="6"/>
      <c r="IR299" s="6"/>
      <c r="IS299" s="6"/>
      <c r="IT299" s="6"/>
      <c r="IU299" s="6"/>
      <c r="IV299" s="6"/>
    </row>
    <row r="300" spans="1:256" ht="15" hidden="1">
      <c r="A300" s="6"/>
      <c r="B300" s="6"/>
      <c r="C300" s="6"/>
      <c r="D300" s="6"/>
      <c r="E300" s="6"/>
      <c r="F300" s="6"/>
      <c r="G300" s="6"/>
      <c r="H300" s="6"/>
      <c r="I300" s="6"/>
      <c r="J300" s="6"/>
      <c r="K300" s="6"/>
      <c r="L300" s="6"/>
      <c r="M300" s="6"/>
      <c r="N300" s="6"/>
      <c r="O300" s="6"/>
      <c r="P300" s="61" t="s">
        <v>59</v>
      </c>
      <c r="Q300" s="61"/>
      <c r="R300" s="62" t="s">
        <v>59</v>
      </c>
      <c r="S300" s="6"/>
      <c r="T300" s="6"/>
      <c r="U300" s="6"/>
      <c r="V300" s="6"/>
      <c r="W300" s="6"/>
      <c r="X300" s="6"/>
      <c r="Y300" s="6"/>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c r="IO300" s="6"/>
      <c r="IP300" s="6"/>
      <c r="IQ300" s="6"/>
      <c r="IR300" s="6"/>
      <c r="IS300" s="6"/>
      <c r="IT300" s="6"/>
      <c r="IU300" s="6"/>
      <c r="IV300" s="6"/>
    </row>
    <row r="301" spans="1:256" ht="15" hidden="1">
      <c r="A301" s="6"/>
      <c r="B301" s="6"/>
      <c r="C301" s="6"/>
      <c r="D301" s="6"/>
      <c r="E301" s="6"/>
      <c r="F301" s="6"/>
      <c r="G301" s="6"/>
      <c r="H301" s="6"/>
      <c r="I301" s="6"/>
      <c r="J301" s="6"/>
      <c r="K301" s="6"/>
      <c r="L301" s="6"/>
      <c r="M301" s="6"/>
      <c r="N301" s="6"/>
      <c r="O301" s="6"/>
      <c r="P301" s="61"/>
      <c r="Q301" s="61"/>
      <c r="R301" s="30"/>
      <c r="S301" s="36"/>
      <c r="T301" s="6"/>
      <c r="U301" s="6"/>
      <c r="V301" s="6"/>
      <c r="W301" s="6"/>
      <c r="X301" s="6"/>
      <c r="Y301" s="6"/>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c r="IO301" s="6"/>
      <c r="IP301" s="6"/>
      <c r="IQ301" s="6"/>
      <c r="IR301" s="6"/>
      <c r="IS301" s="6"/>
      <c r="IT301" s="6"/>
      <c r="IU301" s="6"/>
      <c r="IV301" s="6"/>
    </row>
    <row r="302" spans="1:256" ht="15" hidden="1">
      <c r="A302" s="6"/>
      <c r="B302" s="6"/>
      <c r="C302" s="6"/>
      <c r="D302" s="6"/>
      <c r="E302" s="6"/>
      <c r="F302" s="6"/>
      <c r="G302" s="6"/>
      <c r="H302" s="6"/>
      <c r="I302" s="6"/>
      <c r="J302" s="6"/>
      <c r="K302" s="6"/>
      <c r="L302" s="6"/>
      <c r="M302" s="6"/>
      <c r="N302" s="6"/>
      <c r="O302" s="6"/>
      <c r="P302" s="61" t="s">
        <v>5</v>
      </c>
      <c r="Q302" s="61"/>
      <c r="R302" s="63" t="s">
        <v>105</v>
      </c>
      <c r="S302" s="36"/>
      <c r="T302" s="6"/>
      <c r="U302" s="6"/>
      <c r="V302" s="6"/>
      <c r="W302" s="6"/>
      <c r="X302" s="6"/>
      <c r="Y302" s="6"/>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c r="HA302" s="6"/>
      <c r="HB302" s="6"/>
      <c r="HC302" s="6"/>
      <c r="HD302" s="6"/>
      <c r="HE302" s="6"/>
      <c r="HF302" s="6"/>
      <c r="HG302" s="6"/>
      <c r="HH302" s="6"/>
      <c r="HI302" s="6"/>
      <c r="HJ302" s="6"/>
      <c r="HK302" s="6"/>
      <c r="HL302" s="6"/>
      <c r="HM302" s="6"/>
      <c r="HN302" s="6"/>
      <c r="HO302" s="6"/>
      <c r="HP302" s="6"/>
      <c r="HQ302" s="6"/>
      <c r="HR302" s="6"/>
      <c r="HS302" s="6"/>
      <c r="HT302" s="6"/>
      <c r="HU302" s="6"/>
      <c r="HV302" s="6"/>
      <c r="HW302" s="6"/>
      <c r="HX302" s="6"/>
      <c r="HY302" s="6"/>
      <c r="HZ302" s="6"/>
      <c r="IA302" s="6"/>
      <c r="IB302" s="6"/>
      <c r="IC302" s="6"/>
      <c r="ID302" s="6"/>
      <c r="IE302" s="6"/>
      <c r="IF302" s="6"/>
      <c r="IG302" s="6"/>
      <c r="IH302" s="6"/>
      <c r="II302" s="6"/>
      <c r="IJ302" s="6"/>
      <c r="IK302" s="6"/>
      <c r="IL302" s="6"/>
      <c r="IM302" s="6"/>
      <c r="IN302" s="6"/>
      <c r="IO302" s="6"/>
      <c r="IP302" s="6"/>
      <c r="IQ302" s="6"/>
      <c r="IR302" s="6"/>
      <c r="IS302" s="6"/>
      <c r="IT302" s="6"/>
      <c r="IU302" s="6"/>
      <c r="IV302" s="6"/>
    </row>
    <row r="303" spans="1:256" ht="15" hidden="1">
      <c r="A303" s="6"/>
      <c r="B303" s="6"/>
      <c r="C303" s="6"/>
      <c r="D303" s="6"/>
      <c r="E303" s="6"/>
      <c r="F303" s="6"/>
      <c r="G303" s="6"/>
      <c r="H303" s="6"/>
      <c r="I303" s="6"/>
      <c r="J303" s="6"/>
      <c r="K303" s="6"/>
      <c r="L303" s="6"/>
      <c r="M303" s="6"/>
      <c r="N303" s="6"/>
      <c r="O303" s="6"/>
      <c r="P303" s="54"/>
      <c r="Q303" s="54"/>
      <c r="R303" s="43">
        <v>700</v>
      </c>
      <c r="S303" s="65"/>
      <c r="T303" s="66">
        <f>(((R303*12)-5400)*0.2)/12</f>
        <v>50</v>
      </c>
      <c r="U303" s="6"/>
      <c r="V303" s="6"/>
      <c r="W303" s="6"/>
      <c r="X303" s="6"/>
      <c r="Y303" s="6"/>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c r="HA303" s="6"/>
      <c r="HB303" s="6"/>
      <c r="HC303" s="6"/>
      <c r="HD303" s="6"/>
      <c r="HE303" s="6"/>
      <c r="HF303" s="6"/>
      <c r="HG303" s="6"/>
      <c r="HH303" s="6"/>
      <c r="HI303" s="6"/>
      <c r="HJ303" s="6"/>
      <c r="HK303" s="6"/>
      <c r="HL303" s="6"/>
      <c r="HM303" s="6"/>
      <c r="HN303" s="6"/>
      <c r="HO303" s="6"/>
      <c r="HP303" s="6"/>
      <c r="HQ303" s="6"/>
      <c r="HR303" s="6"/>
      <c r="HS303" s="6"/>
      <c r="HT303" s="6"/>
      <c r="HU303" s="6"/>
      <c r="HV303" s="6"/>
      <c r="HW303" s="6"/>
      <c r="HX303" s="6"/>
      <c r="HY303" s="6"/>
      <c r="HZ303" s="6"/>
      <c r="IA303" s="6"/>
      <c r="IB303" s="6"/>
      <c r="IC303" s="6"/>
      <c r="ID303" s="6"/>
      <c r="IE303" s="6"/>
      <c r="IF303" s="6"/>
      <c r="IG303" s="6"/>
      <c r="IH303" s="6"/>
      <c r="II303" s="6"/>
      <c r="IJ303" s="6"/>
      <c r="IK303" s="6"/>
      <c r="IL303" s="6"/>
      <c r="IM303" s="6"/>
      <c r="IN303" s="6"/>
      <c r="IO303" s="6"/>
      <c r="IP303" s="6"/>
      <c r="IQ303" s="6"/>
      <c r="IR303" s="6"/>
      <c r="IS303" s="6"/>
      <c r="IT303" s="6"/>
      <c r="IU303" s="6"/>
      <c r="IV303" s="6"/>
    </row>
    <row r="304" spans="1:256" ht="15" hidden="1">
      <c r="A304" s="6"/>
      <c r="B304" s="6"/>
      <c r="C304" s="6"/>
      <c r="D304" s="6"/>
      <c r="E304" s="6"/>
      <c r="F304" s="6"/>
      <c r="G304" s="6"/>
      <c r="H304" s="6"/>
      <c r="I304" s="6"/>
      <c r="J304" s="6"/>
      <c r="K304" s="6"/>
      <c r="L304" s="6"/>
      <c r="M304" s="6"/>
      <c r="N304" s="6"/>
      <c r="O304" s="6"/>
      <c r="P304" s="54" t="s">
        <v>60</v>
      </c>
      <c r="Q304" s="54"/>
      <c r="R304" s="43">
        <v>1401</v>
      </c>
      <c r="S304" s="65"/>
      <c r="T304" s="66">
        <f>(((R304*12)-10800)*0.2)/12</f>
        <v>100.2</v>
      </c>
      <c r="U304" s="6"/>
      <c r="V304" s="6"/>
      <c r="W304" s="6"/>
      <c r="X304" s="6"/>
      <c r="Y304" s="6"/>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c r="HA304" s="6"/>
      <c r="HB304" s="6"/>
      <c r="HC304" s="6"/>
      <c r="HD304" s="6"/>
      <c r="HE304" s="6"/>
      <c r="HF304" s="6"/>
      <c r="HG304" s="6"/>
      <c r="HH304" s="6"/>
      <c r="HI304" s="6"/>
      <c r="HJ304" s="6"/>
      <c r="HK304" s="6"/>
      <c r="HL304" s="6"/>
      <c r="HM304" s="6"/>
      <c r="HN304" s="6"/>
      <c r="HO304" s="6"/>
      <c r="HP304" s="6"/>
      <c r="HQ304" s="6"/>
      <c r="HR304" s="6"/>
      <c r="HS304" s="6"/>
      <c r="HT304" s="6"/>
      <c r="HU304" s="6"/>
      <c r="HV304" s="6"/>
      <c r="HW304" s="6"/>
      <c r="HX304" s="6"/>
      <c r="HY304" s="6"/>
      <c r="HZ304" s="6"/>
      <c r="IA304" s="6"/>
      <c r="IB304" s="6"/>
      <c r="IC304" s="6"/>
      <c r="ID304" s="6"/>
      <c r="IE304" s="6"/>
      <c r="IF304" s="6"/>
      <c r="IG304" s="6"/>
      <c r="IH304" s="6"/>
      <c r="II304" s="6"/>
      <c r="IJ304" s="6"/>
      <c r="IK304" s="6"/>
      <c r="IL304" s="6"/>
      <c r="IM304" s="6"/>
      <c r="IN304" s="6"/>
      <c r="IO304" s="6"/>
      <c r="IP304" s="6"/>
      <c r="IQ304" s="6"/>
      <c r="IR304" s="6"/>
      <c r="IS304" s="6"/>
      <c r="IT304" s="6"/>
      <c r="IU304" s="6"/>
      <c r="IV304" s="6"/>
    </row>
    <row r="305" spans="1:256" ht="15.75" hidden="1" thickBot="1">
      <c r="A305" s="6"/>
      <c r="B305" s="6"/>
      <c r="C305" s="6"/>
      <c r="D305" s="6"/>
      <c r="E305" s="6"/>
      <c r="F305" s="6"/>
      <c r="G305" s="6"/>
      <c r="H305" s="6"/>
      <c r="I305" s="6"/>
      <c r="J305" s="6"/>
      <c r="K305" s="6"/>
      <c r="L305" s="6"/>
      <c r="M305" s="6"/>
      <c r="N305" s="6"/>
      <c r="O305" s="6"/>
      <c r="P305" s="67">
        <v>0</v>
      </c>
      <c r="Q305" s="67"/>
      <c r="R305" s="42"/>
      <c r="S305" s="36"/>
      <c r="T305" s="6"/>
      <c r="U305" s="6"/>
      <c r="V305" s="6"/>
      <c r="W305" s="6"/>
      <c r="X305" s="6"/>
      <c r="Y305" s="6"/>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c r="GI305" s="6"/>
      <c r="GJ305" s="6"/>
      <c r="GK305" s="6"/>
      <c r="GL305" s="6"/>
      <c r="GM305" s="6"/>
      <c r="GN305" s="6"/>
      <c r="GO305" s="6"/>
      <c r="GP305" s="6"/>
      <c r="GQ305" s="6"/>
      <c r="GR305" s="6"/>
      <c r="GS305" s="6"/>
      <c r="GT305" s="6"/>
      <c r="GU305" s="6"/>
      <c r="GV305" s="6"/>
      <c r="GW305" s="6"/>
      <c r="GX305" s="6"/>
      <c r="GY305" s="6"/>
      <c r="GZ305" s="6"/>
      <c r="HA305" s="6"/>
      <c r="HB305" s="6"/>
      <c r="HC305" s="6"/>
      <c r="HD305" s="6"/>
      <c r="HE305" s="6"/>
      <c r="HF305" s="6"/>
      <c r="HG305" s="6"/>
      <c r="HH305" s="6"/>
      <c r="HI305" s="6"/>
      <c r="HJ305" s="6"/>
      <c r="HK305" s="6"/>
      <c r="HL305" s="6"/>
      <c r="HM305" s="6"/>
      <c r="HN305" s="6"/>
      <c r="HO305" s="6"/>
      <c r="HP305" s="6"/>
      <c r="HQ305" s="6"/>
      <c r="HR305" s="6"/>
      <c r="HS305" s="6"/>
      <c r="HT305" s="6"/>
      <c r="HU305" s="6"/>
      <c r="HV305" s="6"/>
      <c r="HW305" s="6"/>
      <c r="HX305" s="6"/>
      <c r="HY305" s="6"/>
      <c r="HZ305" s="6"/>
      <c r="IA305" s="6"/>
      <c r="IB305" s="6"/>
      <c r="IC305" s="6"/>
      <c r="ID305" s="6"/>
      <c r="IE305" s="6"/>
      <c r="IF305" s="6"/>
      <c r="IG305" s="6"/>
      <c r="IH305" s="6"/>
      <c r="II305" s="6"/>
      <c r="IJ305" s="6"/>
      <c r="IK305" s="6"/>
      <c r="IL305" s="6"/>
      <c r="IM305" s="6"/>
      <c r="IN305" s="6"/>
      <c r="IO305" s="6"/>
      <c r="IP305" s="6"/>
      <c r="IQ305" s="6"/>
      <c r="IR305" s="6"/>
      <c r="IS305" s="6"/>
      <c r="IT305" s="6"/>
      <c r="IU305" s="6"/>
      <c r="IV305" s="6"/>
    </row>
    <row r="306" spans="1:256" ht="15.75" hidden="1" thickTop="1">
      <c r="A306" s="6"/>
      <c r="B306" s="6"/>
      <c r="C306" s="6"/>
      <c r="D306" s="6"/>
      <c r="E306" s="6"/>
      <c r="F306" s="6"/>
      <c r="G306" s="6"/>
      <c r="H306" s="6"/>
      <c r="I306" s="6"/>
      <c r="J306" s="6"/>
      <c r="K306" s="6"/>
      <c r="L306" s="6"/>
      <c r="M306" s="6"/>
      <c r="N306" s="6"/>
      <c r="O306" s="6"/>
      <c r="P306" s="46"/>
      <c r="Q306" s="46"/>
      <c r="R306" s="46"/>
      <c r="S306" s="6"/>
      <c r="T306" s="6"/>
      <c r="U306" s="6"/>
      <c r="V306" s="6"/>
      <c r="W306" s="6"/>
      <c r="X306" s="6"/>
      <c r="Y306" s="6"/>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c r="GI306" s="6"/>
      <c r="GJ306" s="6"/>
      <c r="GK306" s="6"/>
      <c r="GL306" s="6"/>
      <c r="GM306" s="6"/>
      <c r="GN306" s="6"/>
      <c r="GO306" s="6"/>
      <c r="GP306" s="6"/>
      <c r="GQ306" s="6"/>
      <c r="GR306" s="6"/>
      <c r="GS306" s="6"/>
      <c r="GT306" s="6"/>
      <c r="GU306" s="6"/>
      <c r="GV306" s="6"/>
      <c r="GW306" s="6"/>
      <c r="GX306" s="6"/>
      <c r="GY306" s="6"/>
      <c r="GZ306" s="6"/>
      <c r="HA306" s="6"/>
      <c r="HB306" s="6"/>
      <c r="HC306" s="6"/>
      <c r="HD306" s="6"/>
      <c r="HE306" s="6"/>
      <c r="HF306" s="6"/>
      <c r="HG306" s="6"/>
      <c r="HH306" s="6"/>
      <c r="HI306" s="6"/>
      <c r="HJ306" s="6"/>
      <c r="HK306" s="6"/>
      <c r="HL306" s="6"/>
      <c r="HM306" s="6"/>
      <c r="HN306" s="6"/>
      <c r="HO306" s="6"/>
      <c r="HP306" s="6"/>
      <c r="HQ306" s="6"/>
      <c r="HR306" s="6"/>
      <c r="HS306" s="6"/>
      <c r="HT306" s="6"/>
      <c r="HU306" s="6"/>
      <c r="HV306" s="6"/>
      <c r="HW306" s="6"/>
      <c r="HX306" s="6"/>
      <c r="HY306" s="6"/>
      <c r="HZ306" s="6"/>
      <c r="IA306" s="6"/>
      <c r="IB306" s="6"/>
      <c r="IC306" s="6"/>
      <c r="ID306" s="6"/>
      <c r="IE306" s="6"/>
      <c r="IF306" s="6"/>
      <c r="IG306" s="6"/>
      <c r="IH306" s="6"/>
      <c r="II306" s="6"/>
      <c r="IJ306" s="6"/>
      <c r="IK306" s="6"/>
      <c r="IL306" s="6"/>
      <c r="IM306" s="6"/>
      <c r="IN306" s="6"/>
      <c r="IO306" s="6"/>
      <c r="IP306" s="6"/>
      <c r="IQ306" s="6"/>
      <c r="IR306" s="6"/>
      <c r="IS306" s="6"/>
      <c r="IT306" s="6"/>
      <c r="IU306" s="6"/>
      <c r="IV306" s="6"/>
    </row>
    <row r="307" spans="1:256"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c r="GI307" s="6"/>
      <c r="GJ307" s="6"/>
      <c r="GK307" s="6"/>
      <c r="GL307" s="6"/>
      <c r="GM307" s="6"/>
      <c r="GN307" s="6"/>
      <c r="GO307" s="6"/>
      <c r="GP307" s="6"/>
      <c r="GQ307" s="6"/>
      <c r="GR307" s="6"/>
      <c r="GS307" s="6"/>
      <c r="GT307" s="6"/>
      <c r="GU307" s="6"/>
      <c r="GV307" s="6"/>
      <c r="GW307" s="6"/>
      <c r="GX307" s="6"/>
      <c r="GY307" s="6"/>
      <c r="GZ307" s="6"/>
      <c r="HA307" s="6"/>
      <c r="HB307" s="6"/>
      <c r="HC307" s="6"/>
      <c r="HD307" s="6"/>
      <c r="HE307" s="6"/>
      <c r="HF307" s="6"/>
      <c r="HG307" s="6"/>
      <c r="HH307" s="6"/>
      <c r="HI307" s="6"/>
      <c r="HJ307" s="6"/>
      <c r="HK307" s="6"/>
      <c r="HL307" s="6"/>
      <c r="HM307" s="6"/>
      <c r="HN307" s="6"/>
      <c r="HO307" s="6"/>
      <c r="HP307" s="6"/>
      <c r="HQ307" s="6"/>
      <c r="HR307" s="6"/>
      <c r="HS307" s="6"/>
      <c r="HT307" s="6"/>
      <c r="HU307" s="6"/>
      <c r="HV307" s="6"/>
      <c r="HW307" s="6"/>
      <c r="HX307" s="6"/>
      <c r="HY307" s="6"/>
      <c r="HZ307" s="6"/>
      <c r="IA307" s="6"/>
      <c r="IB307" s="6"/>
      <c r="IC307" s="6"/>
      <c r="ID307" s="6"/>
      <c r="IE307" s="6"/>
      <c r="IF307" s="6"/>
      <c r="IG307" s="6"/>
      <c r="IH307" s="6"/>
      <c r="II307" s="6"/>
      <c r="IJ307" s="6"/>
      <c r="IK307" s="6"/>
      <c r="IL307" s="6"/>
      <c r="IM307" s="6"/>
      <c r="IN307" s="6"/>
      <c r="IO307" s="6"/>
      <c r="IP307" s="6"/>
      <c r="IQ307" s="6"/>
      <c r="IR307" s="6"/>
      <c r="IS307" s="6"/>
      <c r="IT307" s="6"/>
      <c r="IU307" s="6"/>
      <c r="IV307" s="6"/>
    </row>
    <row r="308" spans="1:256"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6"/>
      <c r="FL308" s="6"/>
      <c r="FM308" s="6"/>
      <c r="FN308" s="6"/>
      <c r="FO308" s="6"/>
      <c r="FP308" s="6"/>
      <c r="FQ308" s="6"/>
      <c r="FR308" s="6"/>
      <c r="FS308" s="6"/>
      <c r="FT308" s="6"/>
      <c r="FU308" s="6"/>
      <c r="FV308" s="6"/>
      <c r="FW308" s="6"/>
      <c r="FX308" s="6"/>
      <c r="FY308" s="6"/>
      <c r="FZ308" s="6"/>
      <c r="GA308" s="6"/>
      <c r="GB308" s="6"/>
      <c r="GC308" s="6"/>
      <c r="GD308" s="6"/>
      <c r="GE308" s="6"/>
      <c r="GF308" s="6"/>
      <c r="GG308" s="6"/>
      <c r="GH308" s="6"/>
      <c r="GI308" s="6"/>
      <c r="GJ308" s="6"/>
      <c r="GK308" s="6"/>
      <c r="GL308" s="6"/>
      <c r="GM308" s="6"/>
      <c r="GN308" s="6"/>
      <c r="GO308" s="6"/>
      <c r="GP308" s="6"/>
      <c r="GQ308" s="6"/>
      <c r="GR308" s="6"/>
      <c r="GS308" s="6"/>
      <c r="GT308" s="6"/>
      <c r="GU308" s="6"/>
      <c r="GV308" s="6"/>
      <c r="GW308" s="6"/>
      <c r="GX308" s="6"/>
      <c r="GY308" s="6"/>
      <c r="GZ308" s="6"/>
      <c r="HA308" s="6"/>
      <c r="HB308" s="6"/>
      <c r="HC308" s="6"/>
      <c r="HD308" s="6"/>
      <c r="HE308" s="6"/>
      <c r="HF308" s="6"/>
      <c r="HG308" s="6"/>
      <c r="HH308" s="6"/>
      <c r="HI308" s="6"/>
      <c r="HJ308" s="6"/>
      <c r="HK308" s="6"/>
      <c r="HL308" s="6"/>
      <c r="HM308" s="6"/>
      <c r="HN308" s="6"/>
      <c r="HO308" s="6"/>
      <c r="HP308" s="6"/>
      <c r="HQ308" s="6"/>
      <c r="HR308" s="6"/>
      <c r="HS308" s="6"/>
      <c r="HT308" s="6"/>
      <c r="HU308" s="6"/>
      <c r="HV308" s="6"/>
      <c r="HW308" s="6"/>
      <c r="HX308" s="6"/>
      <c r="HY308" s="6"/>
      <c r="HZ308" s="6"/>
      <c r="IA308" s="6"/>
      <c r="IB308" s="6"/>
      <c r="IC308" s="6"/>
      <c r="ID308" s="6"/>
      <c r="IE308" s="6"/>
      <c r="IF308" s="6"/>
      <c r="IG308" s="6"/>
      <c r="IH308" s="6"/>
      <c r="II308" s="6"/>
      <c r="IJ308" s="6"/>
      <c r="IK308" s="6"/>
      <c r="IL308" s="6"/>
      <c r="IM308" s="6"/>
      <c r="IN308" s="6"/>
      <c r="IO308" s="6"/>
      <c r="IP308" s="6"/>
      <c r="IQ308" s="6"/>
      <c r="IR308" s="6"/>
      <c r="IS308" s="6"/>
      <c r="IT308" s="6"/>
      <c r="IU308" s="6"/>
      <c r="IV308" s="6"/>
    </row>
    <row r="309" spans="1:256"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6"/>
      <c r="FL309" s="6"/>
      <c r="FM309" s="6"/>
      <c r="FN309" s="6"/>
      <c r="FO309" s="6"/>
      <c r="FP309" s="6"/>
      <c r="FQ309" s="6"/>
      <c r="FR309" s="6"/>
      <c r="FS309" s="6"/>
      <c r="FT309" s="6"/>
      <c r="FU309" s="6"/>
      <c r="FV309" s="6"/>
      <c r="FW309" s="6"/>
      <c r="FX309" s="6"/>
      <c r="FY309" s="6"/>
      <c r="FZ309" s="6"/>
      <c r="GA309" s="6"/>
      <c r="GB309" s="6"/>
      <c r="GC309" s="6"/>
      <c r="GD309" s="6"/>
      <c r="GE309" s="6"/>
      <c r="GF309" s="6"/>
      <c r="GG309" s="6"/>
      <c r="GH309" s="6"/>
      <c r="GI309" s="6"/>
      <c r="GJ309" s="6"/>
      <c r="GK309" s="6"/>
      <c r="GL309" s="6"/>
      <c r="GM309" s="6"/>
      <c r="GN309" s="6"/>
      <c r="GO309" s="6"/>
      <c r="GP309" s="6"/>
      <c r="GQ309" s="6"/>
      <c r="GR309" s="6"/>
      <c r="GS309" s="6"/>
      <c r="GT309" s="6"/>
      <c r="GU309" s="6"/>
      <c r="GV309" s="6"/>
      <c r="GW309" s="6"/>
      <c r="GX309" s="6"/>
      <c r="GY309" s="6"/>
      <c r="GZ309" s="6"/>
      <c r="HA309" s="6"/>
      <c r="HB309" s="6"/>
      <c r="HC309" s="6"/>
      <c r="HD309" s="6"/>
      <c r="HE309" s="6"/>
      <c r="HF309" s="6"/>
      <c r="HG309" s="6"/>
      <c r="HH309" s="6"/>
      <c r="HI309" s="6"/>
      <c r="HJ309" s="6"/>
      <c r="HK309" s="6"/>
      <c r="HL309" s="6"/>
      <c r="HM309" s="6"/>
      <c r="HN309" s="6"/>
      <c r="HO309" s="6"/>
      <c r="HP309" s="6"/>
      <c r="HQ309" s="6"/>
      <c r="HR309" s="6"/>
      <c r="HS309" s="6"/>
      <c r="HT309" s="6"/>
      <c r="HU309" s="6"/>
      <c r="HV309" s="6"/>
      <c r="HW309" s="6"/>
      <c r="HX309" s="6"/>
      <c r="HY309" s="6"/>
      <c r="HZ309" s="6"/>
      <c r="IA309" s="6"/>
      <c r="IB309" s="6"/>
      <c r="IC309" s="6"/>
      <c r="ID309" s="6"/>
      <c r="IE309" s="6"/>
      <c r="IF309" s="6"/>
      <c r="IG309" s="6"/>
      <c r="IH309" s="6"/>
      <c r="II309" s="6"/>
      <c r="IJ309" s="6"/>
      <c r="IK309" s="6"/>
      <c r="IL309" s="6"/>
      <c r="IM309" s="6"/>
      <c r="IN309" s="6"/>
      <c r="IO309" s="6"/>
      <c r="IP309" s="6"/>
      <c r="IQ309" s="6"/>
      <c r="IR309" s="6"/>
      <c r="IS309" s="6"/>
      <c r="IT309" s="6"/>
      <c r="IU309" s="6"/>
      <c r="IV309" s="6"/>
    </row>
    <row r="310" spans="1:256"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6"/>
      <c r="FL310" s="6"/>
      <c r="FM310" s="6"/>
      <c r="FN310" s="6"/>
      <c r="FO310" s="6"/>
      <c r="FP310" s="6"/>
      <c r="FQ310" s="6"/>
      <c r="FR310" s="6"/>
      <c r="FS310" s="6"/>
      <c r="FT310" s="6"/>
      <c r="FU310" s="6"/>
      <c r="FV310" s="6"/>
      <c r="FW310" s="6"/>
      <c r="FX310" s="6"/>
      <c r="FY310" s="6"/>
      <c r="FZ310" s="6"/>
      <c r="GA310" s="6"/>
      <c r="GB310" s="6"/>
      <c r="GC310" s="6"/>
      <c r="GD310" s="6"/>
      <c r="GE310" s="6"/>
      <c r="GF310" s="6"/>
      <c r="GG310" s="6"/>
      <c r="GH310" s="6"/>
      <c r="GI310" s="6"/>
      <c r="GJ310" s="6"/>
      <c r="GK310" s="6"/>
      <c r="GL310" s="6"/>
      <c r="GM310" s="6"/>
      <c r="GN310" s="6"/>
      <c r="GO310" s="6"/>
      <c r="GP310" s="6"/>
      <c r="GQ310" s="6"/>
      <c r="GR310" s="6"/>
      <c r="GS310" s="6"/>
      <c r="GT310" s="6"/>
      <c r="GU310" s="6"/>
      <c r="GV310" s="6"/>
      <c r="GW310" s="6"/>
      <c r="GX310" s="6"/>
      <c r="GY310" s="6"/>
      <c r="GZ310" s="6"/>
      <c r="HA310" s="6"/>
      <c r="HB310" s="6"/>
      <c r="HC310" s="6"/>
      <c r="HD310" s="6"/>
      <c r="HE310" s="6"/>
      <c r="HF310" s="6"/>
      <c r="HG310" s="6"/>
      <c r="HH310" s="6"/>
      <c r="HI310" s="6"/>
      <c r="HJ310" s="6"/>
      <c r="HK310" s="6"/>
      <c r="HL310" s="6"/>
      <c r="HM310" s="6"/>
      <c r="HN310" s="6"/>
      <c r="HO310" s="6"/>
      <c r="HP310" s="6"/>
      <c r="HQ310" s="6"/>
      <c r="HR310" s="6"/>
      <c r="HS310" s="6"/>
      <c r="HT310" s="6"/>
      <c r="HU310" s="6"/>
      <c r="HV310" s="6"/>
      <c r="HW310" s="6"/>
      <c r="HX310" s="6"/>
      <c r="HY310" s="6"/>
      <c r="HZ310" s="6"/>
      <c r="IA310" s="6"/>
      <c r="IB310" s="6"/>
      <c r="IC310" s="6"/>
      <c r="ID310" s="6"/>
      <c r="IE310" s="6"/>
      <c r="IF310" s="6"/>
      <c r="IG310" s="6"/>
      <c r="IH310" s="6"/>
      <c r="II310" s="6"/>
      <c r="IJ310" s="6"/>
      <c r="IK310" s="6"/>
      <c r="IL310" s="6"/>
      <c r="IM310" s="6"/>
      <c r="IN310" s="6"/>
      <c r="IO310" s="6"/>
      <c r="IP310" s="6"/>
      <c r="IQ310" s="6"/>
      <c r="IR310" s="6"/>
      <c r="IS310" s="6"/>
      <c r="IT310" s="6"/>
      <c r="IU310" s="6"/>
      <c r="IV310" s="6"/>
    </row>
    <row r="311" spans="1:256"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c r="GI311" s="6"/>
      <c r="GJ311" s="6"/>
      <c r="GK311" s="6"/>
      <c r="GL311" s="6"/>
      <c r="GM311" s="6"/>
      <c r="GN311" s="6"/>
      <c r="GO311" s="6"/>
      <c r="GP311" s="6"/>
      <c r="GQ311" s="6"/>
      <c r="GR311" s="6"/>
      <c r="GS311" s="6"/>
      <c r="GT311" s="6"/>
      <c r="GU311" s="6"/>
      <c r="GV311" s="6"/>
      <c r="GW311" s="6"/>
      <c r="GX311" s="6"/>
      <c r="GY311" s="6"/>
      <c r="GZ311" s="6"/>
      <c r="HA311" s="6"/>
      <c r="HB311" s="6"/>
      <c r="HC311" s="6"/>
      <c r="HD311" s="6"/>
      <c r="HE311" s="6"/>
      <c r="HF311" s="6"/>
      <c r="HG311" s="6"/>
      <c r="HH311" s="6"/>
      <c r="HI311" s="6"/>
      <c r="HJ311" s="6"/>
      <c r="HK311" s="6"/>
      <c r="HL311" s="6"/>
      <c r="HM311" s="6"/>
      <c r="HN311" s="6"/>
      <c r="HO311" s="6"/>
      <c r="HP311" s="6"/>
      <c r="HQ311" s="6"/>
      <c r="HR311" s="6"/>
      <c r="HS311" s="6"/>
      <c r="HT311" s="6"/>
      <c r="HU311" s="6"/>
      <c r="HV311" s="6"/>
      <c r="HW311" s="6"/>
      <c r="HX311" s="6"/>
      <c r="HY311" s="6"/>
      <c r="HZ311" s="6"/>
      <c r="IA311" s="6"/>
      <c r="IB311" s="6"/>
      <c r="IC311" s="6"/>
      <c r="ID311" s="6"/>
      <c r="IE311" s="6"/>
      <c r="IF311" s="6"/>
      <c r="IG311" s="6"/>
      <c r="IH311" s="6"/>
      <c r="II311" s="6"/>
      <c r="IJ311" s="6"/>
      <c r="IK311" s="6"/>
      <c r="IL311" s="6"/>
      <c r="IM311" s="6"/>
      <c r="IN311" s="6"/>
      <c r="IO311" s="6"/>
      <c r="IP311" s="6"/>
      <c r="IQ311" s="6"/>
      <c r="IR311" s="6"/>
      <c r="IS311" s="6"/>
      <c r="IT311" s="6"/>
      <c r="IU311" s="6"/>
      <c r="IV311" s="6"/>
    </row>
    <row r="312" spans="1:256"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6"/>
      <c r="FL312" s="6"/>
      <c r="FM312" s="6"/>
      <c r="FN312" s="6"/>
      <c r="FO312" s="6"/>
      <c r="FP312" s="6"/>
      <c r="FQ312" s="6"/>
      <c r="FR312" s="6"/>
      <c r="FS312" s="6"/>
      <c r="FT312" s="6"/>
      <c r="FU312" s="6"/>
      <c r="FV312" s="6"/>
      <c r="FW312" s="6"/>
      <c r="FX312" s="6"/>
      <c r="FY312" s="6"/>
      <c r="FZ312" s="6"/>
      <c r="GA312" s="6"/>
      <c r="GB312" s="6"/>
      <c r="GC312" s="6"/>
      <c r="GD312" s="6"/>
      <c r="GE312" s="6"/>
      <c r="GF312" s="6"/>
      <c r="GG312" s="6"/>
      <c r="GH312" s="6"/>
      <c r="GI312" s="6"/>
      <c r="GJ312" s="6"/>
      <c r="GK312" s="6"/>
      <c r="GL312" s="6"/>
      <c r="GM312" s="6"/>
      <c r="GN312" s="6"/>
      <c r="GO312" s="6"/>
      <c r="GP312" s="6"/>
      <c r="GQ312" s="6"/>
      <c r="GR312" s="6"/>
      <c r="GS312" s="6"/>
      <c r="GT312" s="6"/>
      <c r="GU312" s="6"/>
      <c r="GV312" s="6"/>
      <c r="GW312" s="6"/>
      <c r="GX312" s="6"/>
      <c r="GY312" s="6"/>
      <c r="GZ312" s="6"/>
      <c r="HA312" s="6"/>
      <c r="HB312" s="6"/>
      <c r="HC312" s="6"/>
      <c r="HD312" s="6"/>
      <c r="HE312" s="6"/>
      <c r="HF312" s="6"/>
      <c r="HG312" s="6"/>
      <c r="HH312" s="6"/>
      <c r="HI312" s="6"/>
      <c r="HJ312" s="6"/>
      <c r="HK312" s="6"/>
      <c r="HL312" s="6"/>
      <c r="HM312" s="6"/>
      <c r="HN312" s="6"/>
      <c r="HO312" s="6"/>
      <c r="HP312" s="6"/>
      <c r="HQ312" s="6"/>
      <c r="HR312" s="6"/>
      <c r="HS312" s="6"/>
      <c r="HT312" s="6"/>
      <c r="HU312" s="6"/>
      <c r="HV312" s="6"/>
      <c r="HW312" s="6"/>
      <c r="HX312" s="6"/>
      <c r="HY312" s="6"/>
      <c r="HZ312" s="6"/>
      <c r="IA312" s="6"/>
      <c r="IB312" s="6"/>
      <c r="IC312" s="6"/>
      <c r="ID312" s="6"/>
      <c r="IE312" s="6"/>
      <c r="IF312" s="6"/>
      <c r="IG312" s="6"/>
      <c r="IH312" s="6"/>
      <c r="II312" s="6"/>
      <c r="IJ312" s="6"/>
      <c r="IK312" s="6"/>
      <c r="IL312" s="6"/>
      <c r="IM312" s="6"/>
      <c r="IN312" s="6"/>
      <c r="IO312" s="6"/>
      <c r="IP312" s="6"/>
      <c r="IQ312" s="6"/>
      <c r="IR312" s="6"/>
      <c r="IS312" s="6"/>
      <c r="IT312" s="6"/>
      <c r="IU312" s="6"/>
      <c r="IV312" s="6"/>
    </row>
    <row r="313" spans="1:256"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c r="GI313" s="6"/>
      <c r="GJ313" s="6"/>
      <c r="GK313" s="6"/>
      <c r="GL313" s="6"/>
      <c r="GM313" s="6"/>
      <c r="GN313" s="6"/>
      <c r="GO313" s="6"/>
      <c r="GP313" s="6"/>
      <c r="GQ313" s="6"/>
      <c r="GR313" s="6"/>
      <c r="GS313" s="6"/>
      <c r="GT313" s="6"/>
      <c r="GU313" s="6"/>
      <c r="GV313" s="6"/>
      <c r="GW313" s="6"/>
      <c r="GX313" s="6"/>
      <c r="GY313" s="6"/>
      <c r="GZ313" s="6"/>
      <c r="HA313" s="6"/>
      <c r="HB313" s="6"/>
      <c r="HC313" s="6"/>
      <c r="HD313" s="6"/>
      <c r="HE313" s="6"/>
      <c r="HF313" s="6"/>
      <c r="HG313" s="6"/>
      <c r="HH313" s="6"/>
      <c r="HI313" s="6"/>
      <c r="HJ313" s="6"/>
      <c r="HK313" s="6"/>
      <c r="HL313" s="6"/>
      <c r="HM313" s="6"/>
      <c r="HN313" s="6"/>
      <c r="HO313" s="6"/>
      <c r="HP313" s="6"/>
      <c r="HQ313" s="6"/>
      <c r="HR313" s="6"/>
      <c r="HS313" s="6"/>
      <c r="HT313" s="6"/>
      <c r="HU313" s="6"/>
      <c r="HV313" s="6"/>
      <c r="HW313" s="6"/>
      <c r="HX313" s="6"/>
      <c r="HY313" s="6"/>
      <c r="HZ313" s="6"/>
      <c r="IA313" s="6"/>
      <c r="IB313" s="6"/>
      <c r="IC313" s="6"/>
      <c r="ID313" s="6"/>
      <c r="IE313" s="6"/>
      <c r="IF313" s="6"/>
      <c r="IG313" s="6"/>
      <c r="IH313" s="6"/>
      <c r="II313" s="6"/>
      <c r="IJ313" s="6"/>
      <c r="IK313" s="6"/>
      <c r="IL313" s="6"/>
      <c r="IM313" s="6"/>
      <c r="IN313" s="6"/>
      <c r="IO313" s="6"/>
      <c r="IP313" s="6"/>
      <c r="IQ313" s="6"/>
      <c r="IR313" s="6"/>
      <c r="IS313" s="6"/>
      <c r="IT313" s="6"/>
      <c r="IU313" s="6"/>
      <c r="IV313" s="6"/>
    </row>
    <row r="314" spans="1:256"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6"/>
      <c r="FL314" s="6"/>
      <c r="FM314" s="6"/>
      <c r="FN314" s="6"/>
      <c r="FO314" s="6"/>
      <c r="FP314" s="6"/>
      <c r="FQ314" s="6"/>
      <c r="FR314" s="6"/>
      <c r="FS314" s="6"/>
      <c r="FT314" s="6"/>
      <c r="FU314" s="6"/>
      <c r="FV314" s="6"/>
      <c r="FW314" s="6"/>
      <c r="FX314" s="6"/>
      <c r="FY314" s="6"/>
      <c r="FZ314" s="6"/>
      <c r="GA314" s="6"/>
      <c r="GB314" s="6"/>
      <c r="GC314" s="6"/>
      <c r="GD314" s="6"/>
      <c r="GE314" s="6"/>
      <c r="GF314" s="6"/>
      <c r="GG314" s="6"/>
      <c r="GH314" s="6"/>
      <c r="GI314" s="6"/>
      <c r="GJ314" s="6"/>
      <c r="GK314" s="6"/>
      <c r="GL314" s="6"/>
      <c r="GM314" s="6"/>
      <c r="GN314" s="6"/>
      <c r="GO314" s="6"/>
      <c r="GP314" s="6"/>
      <c r="GQ314" s="6"/>
      <c r="GR314" s="6"/>
      <c r="GS314" s="6"/>
      <c r="GT314" s="6"/>
      <c r="GU314" s="6"/>
      <c r="GV314" s="6"/>
      <c r="GW314" s="6"/>
      <c r="GX314" s="6"/>
      <c r="GY314" s="6"/>
      <c r="GZ314" s="6"/>
      <c r="HA314" s="6"/>
      <c r="HB314" s="6"/>
      <c r="HC314" s="6"/>
      <c r="HD314" s="6"/>
      <c r="HE314" s="6"/>
      <c r="HF314" s="6"/>
      <c r="HG314" s="6"/>
      <c r="HH314" s="6"/>
      <c r="HI314" s="6"/>
      <c r="HJ314" s="6"/>
      <c r="HK314" s="6"/>
      <c r="HL314" s="6"/>
      <c r="HM314" s="6"/>
      <c r="HN314" s="6"/>
      <c r="HO314" s="6"/>
      <c r="HP314" s="6"/>
      <c r="HQ314" s="6"/>
      <c r="HR314" s="6"/>
      <c r="HS314" s="6"/>
      <c r="HT314" s="6"/>
      <c r="HU314" s="6"/>
      <c r="HV314" s="6"/>
      <c r="HW314" s="6"/>
      <c r="HX314" s="6"/>
      <c r="HY314" s="6"/>
      <c r="HZ314" s="6"/>
      <c r="IA314" s="6"/>
      <c r="IB314" s="6"/>
      <c r="IC314" s="6"/>
      <c r="ID314" s="6"/>
      <c r="IE314" s="6"/>
      <c r="IF314" s="6"/>
      <c r="IG314" s="6"/>
      <c r="IH314" s="6"/>
      <c r="II314" s="6"/>
      <c r="IJ314" s="6"/>
      <c r="IK314" s="6"/>
      <c r="IL314" s="6"/>
      <c r="IM314" s="6"/>
      <c r="IN314" s="6"/>
      <c r="IO314" s="6"/>
      <c r="IP314" s="6"/>
      <c r="IQ314" s="6"/>
      <c r="IR314" s="6"/>
      <c r="IS314" s="6"/>
      <c r="IT314" s="6"/>
      <c r="IU314" s="6"/>
      <c r="IV314" s="6"/>
    </row>
    <row r="315" spans="1:256"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6"/>
      <c r="FL315" s="6"/>
      <c r="FM315" s="6"/>
      <c r="FN315" s="6"/>
      <c r="FO315" s="6"/>
      <c r="FP315" s="6"/>
      <c r="FQ315" s="6"/>
      <c r="FR315" s="6"/>
      <c r="FS315" s="6"/>
      <c r="FT315" s="6"/>
      <c r="FU315" s="6"/>
      <c r="FV315" s="6"/>
      <c r="FW315" s="6"/>
      <c r="FX315" s="6"/>
      <c r="FY315" s="6"/>
      <c r="FZ315" s="6"/>
      <c r="GA315" s="6"/>
      <c r="GB315" s="6"/>
      <c r="GC315" s="6"/>
      <c r="GD315" s="6"/>
      <c r="GE315" s="6"/>
      <c r="GF315" s="6"/>
      <c r="GG315" s="6"/>
      <c r="GH315" s="6"/>
      <c r="GI315" s="6"/>
      <c r="GJ315" s="6"/>
      <c r="GK315" s="6"/>
      <c r="GL315" s="6"/>
      <c r="GM315" s="6"/>
      <c r="GN315" s="6"/>
      <c r="GO315" s="6"/>
      <c r="GP315" s="6"/>
      <c r="GQ315" s="6"/>
      <c r="GR315" s="6"/>
      <c r="GS315" s="6"/>
      <c r="GT315" s="6"/>
      <c r="GU315" s="6"/>
      <c r="GV315" s="6"/>
      <c r="GW315" s="6"/>
      <c r="GX315" s="6"/>
      <c r="GY315" s="6"/>
      <c r="GZ315" s="6"/>
      <c r="HA315" s="6"/>
      <c r="HB315" s="6"/>
      <c r="HC315" s="6"/>
      <c r="HD315" s="6"/>
      <c r="HE315" s="6"/>
      <c r="HF315" s="6"/>
      <c r="HG315" s="6"/>
      <c r="HH315" s="6"/>
      <c r="HI315" s="6"/>
      <c r="HJ315" s="6"/>
      <c r="HK315" s="6"/>
      <c r="HL315" s="6"/>
      <c r="HM315" s="6"/>
      <c r="HN315" s="6"/>
      <c r="HO315" s="6"/>
      <c r="HP315" s="6"/>
      <c r="HQ315" s="6"/>
      <c r="HR315" s="6"/>
      <c r="HS315" s="6"/>
      <c r="HT315" s="6"/>
      <c r="HU315" s="6"/>
      <c r="HV315" s="6"/>
      <c r="HW315" s="6"/>
      <c r="HX315" s="6"/>
      <c r="HY315" s="6"/>
      <c r="HZ315" s="6"/>
      <c r="IA315" s="6"/>
      <c r="IB315" s="6"/>
      <c r="IC315" s="6"/>
      <c r="ID315" s="6"/>
      <c r="IE315" s="6"/>
      <c r="IF315" s="6"/>
      <c r="IG315" s="6"/>
      <c r="IH315" s="6"/>
      <c r="II315" s="6"/>
      <c r="IJ315" s="6"/>
      <c r="IK315" s="6"/>
      <c r="IL315" s="6"/>
      <c r="IM315" s="6"/>
      <c r="IN315" s="6"/>
      <c r="IO315" s="6"/>
      <c r="IP315" s="6"/>
      <c r="IQ315" s="6"/>
      <c r="IR315" s="6"/>
      <c r="IS315" s="6"/>
      <c r="IT315" s="6"/>
      <c r="IU315" s="6"/>
      <c r="IV315" s="6"/>
    </row>
    <row r="316" spans="1:256"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c r="GI316" s="6"/>
      <c r="GJ316" s="6"/>
      <c r="GK316" s="6"/>
      <c r="GL316" s="6"/>
      <c r="GM316" s="6"/>
      <c r="GN316" s="6"/>
      <c r="GO316" s="6"/>
      <c r="GP316" s="6"/>
      <c r="GQ316" s="6"/>
      <c r="GR316" s="6"/>
      <c r="GS316" s="6"/>
      <c r="GT316" s="6"/>
      <c r="GU316" s="6"/>
      <c r="GV316" s="6"/>
      <c r="GW316" s="6"/>
      <c r="GX316" s="6"/>
      <c r="GY316" s="6"/>
      <c r="GZ316" s="6"/>
      <c r="HA316" s="6"/>
      <c r="HB316" s="6"/>
      <c r="HC316" s="6"/>
      <c r="HD316" s="6"/>
      <c r="HE316" s="6"/>
      <c r="HF316" s="6"/>
      <c r="HG316" s="6"/>
      <c r="HH316" s="6"/>
      <c r="HI316" s="6"/>
      <c r="HJ316" s="6"/>
      <c r="HK316" s="6"/>
      <c r="HL316" s="6"/>
      <c r="HM316" s="6"/>
      <c r="HN316" s="6"/>
      <c r="HO316" s="6"/>
      <c r="HP316" s="6"/>
      <c r="HQ316" s="6"/>
      <c r="HR316" s="6"/>
      <c r="HS316" s="6"/>
      <c r="HT316" s="6"/>
      <c r="HU316" s="6"/>
      <c r="HV316" s="6"/>
      <c r="HW316" s="6"/>
      <c r="HX316" s="6"/>
      <c r="HY316" s="6"/>
      <c r="HZ316" s="6"/>
      <c r="IA316" s="6"/>
      <c r="IB316" s="6"/>
      <c r="IC316" s="6"/>
      <c r="ID316" s="6"/>
      <c r="IE316" s="6"/>
      <c r="IF316" s="6"/>
      <c r="IG316" s="6"/>
      <c r="IH316" s="6"/>
      <c r="II316" s="6"/>
      <c r="IJ316" s="6"/>
      <c r="IK316" s="6"/>
      <c r="IL316" s="6"/>
      <c r="IM316" s="6"/>
      <c r="IN316" s="6"/>
      <c r="IO316" s="6"/>
      <c r="IP316" s="6"/>
      <c r="IQ316" s="6"/>
      <c r="IR316" s="6"/>
      <c r="IS316" s="6"/>
      <c r="IT316" s="6"/>
      <c r="IU316" s="6"/>
      <c r="IV316" s="6"/>
    </row>
    <row r="317" spans="1:256"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6"/>
      <c r="FL317" s="6"/>
      <c r="FM317" s="6"/>
      <c r="FN317" s="6"/>
      <c r="FO317" s="6"/>
      <c r="FP317" s="6"/>
      <c r="FQ317" s="6"/>
      <c r="FR317" s="6"/>
      <c r="FS317" s="6"/>
      <c r="FT317" s="6"/>
      <c r="FU317" s="6"/>
      <c r="FV317" s="6"/>
      <c r="FW317" s="6"/>
      <c r="FX317" s="6"/>
      <c r="FY317" s="6"/>
      <c r="FZ317" s="6"/>
      <c r="GA317" s="6"/>
      <c r="GB317" s="6"/>
      <c r="GC317" s="6"/>
      <c r="GD317" s="6"/>
      <c r="GE317" s="6"/>
      <c r="GF317" s="6"/>
      <c r="GG317" s="6"/>
      <c r="GH317" s="6"/>
      <c r="GI317" s="6"/>
      <c r="GJ317" s="6"/>
      <c r="GK317" s="6"/>
      <c r="GL317" s="6"/>
      <c r="GM317" s="6"/>
      <c r="GN317" s="6"/>
      <c r="GO317" s="6"/>
      <c r="GP317" s="6"/>
      <c r="GQ317" s="6"/>
      <c r="GR317" s="6"/>
      <c r="GS317" s="6"/>
      <c r="GT317" s="6"/>
      <c r="GU317" s="6"/>
      <c r="GV317" s="6"/>
      <c r="GW317" s="6"/>
      <c r="GX317" s="6"/>
      <c r="GY317" s="6"/>
      <c r="GZ317" s="6"/>
      <c r="HA317" s="6"/>
      <c r="HB317" s="6"/>
      <c r="HC317" s="6"/>
      <c r="HD317" s="6"/>
      <c r="HE317" s="6"/>
      <c r="HF317" s="6"/>
      <c r="HG317" s="6"/>
      <c r="HH317" s="6"/>
      <c r="HI317" s="6"/>
      <c r="HJ317" s="6"/>
      <c r="HK317" s="6"/>
      <c r="HL317" s="6"/>
      <c r="HM317" s="6"/>
      <c r="HN317" s="6"/>
      <c r="HO317" s="6"/>
      <c r="HP317" s="6"/>
      <c r="HQ317" s="6"/>
      <c r="HR317" s="6"/>
      <c r="HS317" s="6"/>
      <c r="HT317" s="6"/>
      <c r="HU317" s="6"/>
      <c r="HV317" s="6"/>
      <c r="HW317" s="6"/>
      <c r="HX317" s="6"/>
      <c r="HY317" s="6"/>
      <c r="HZ317" s="6"/>
      <c r="IA317" s="6"/>
      <c r="IB317" s="6"/>
      <c r="IC317" s="6"/>
      <c r="ID317" s="6"/>
      <c r="IE317" s="6"/>
      <c r="IF317" s="6"/>
      <c r="IG317" s="6"/>
      <c r="IH317" s="6"/>
      <c r="II317" s="6"/>
      <c r="IJ317" s="6"/>
      <c r="IK317" s="6"/>
      <c r="IL317" s="6"/>
      <c r="IM317" s="6"/>
      <c r="IN317" s="6"/>
      <c r="IO317" s="6"/>
      <c r="IP317" s="6"/>
      <c r="IQ317" s="6"/>
      <c r="IR317" s="6"/>
      <c r="IS317" s="6"/>
      <c r="IT317" s="6"/>
      <c r="IU317" s="6"/>
      <c r="IV317" s="6"/>
    </row>
    <row r="318" spans="1:256"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c r="GI318" s="6"/>
      <c r="GJ318" s="6"/>
      <c r="GK318" s="6"/>
      <c r="GL318" s="6"/>
      <c r="GM318" s="6"/>
      <c r="GN318" s="6"/>
      <c r="GO318" s="6"/>
      <c r="GP318" s="6"/>
      <c r="GQ318" s="6"/>
      <c r="GR318" s="6"/>
      <c r="GS318" s="6"/>
      <c r="GT318" s="6"/>
      <c r="GU318" s="6"/>
      <c r="GV318" s="6"/>
      <c r="GW318" s="6"/>
      <c r="GX318" s="6"/>
      <c r="GY318" s="6"/>
      <c r="GZ318" s="6"/>
      <c r="HA318" s="6"/>
      <c r="HB318" s="6"/>
      <c r="HC318" s="6"/>
      <c r="HD318" s="6"/>
      <c r="HE318" s="6"/>
      <c r="HF318" s="6"/>
      <c r="HG318" s="6"/>
      <c r="HH318" s="6"/>
      <c r="HI318" s="6"/>
      <c r="HJ318" s="6"/>
      <c r="HK318" s="6"/>
      <c r="HL318" s="6"/>
      <c r="HM318" s="6"/>
      <c r="HN318" s="6"/>
      <c r="HO318" s="6"/>
      <c r="HP318" s="6"/>
      <c r="HQ318" s="6"/>
      <c r="HR318" s="6"/>
      <c r="HS318" s="6"/>
      <c r="HT318" s="6"/>
      <c r="HU318" s="6"/>
      <c r="HV318" s="6"/>
      <c r="HW318" s="6"/>
      <c r="HX318" s="6"/>
      <c r="HY318" s="6"/>
      <c r="HZ318" s="6"/>
      <c r="IA318" s="6"/>
      <c r="IB318" s="6"/>
      <c r="IC318" s="6"/>
      <c r="ID318" s="6"/>
      <c r="IE318" s="6"/>
      <c r="IF318" s="6"/>
      <c r="IG318" s="6"/>
      <c r="IH318" s="6"/>
      <c r="II318" s="6"/>
      <c r="IJ318" s="6"/>
      <c r="IK318" s="6"/>
      <c r="IL318" s="6"/>
      <c r="IM318" s="6"/>
      <c r="IN318" s="6"/>
      <c r="IO318" s="6"/>
      <c r="IP318" s="6"/>
      <c r="IQ318" s="6"/>
      <c r="IR318" s="6"/>
      <c r="IS318" s="6"/>
      <c r="IT318" s="6"/>
      <c r="IU318" s="6"/>
      <c r="IV318" s="6"/>
    </row>
    <row r="319" spans="1:256"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c r="GI319" s="6"/>
      <c r="GJ319" s="6"/>
      <c r="GK319" s="6"/>
      <c r="GL319" s="6"/>
      <c r="GM319" s="6"/>
      <c r="GN319" s="6"/>
      <c r="GO319" s="6"/>
      <c r="GP319" s="6"/>
      <c r="GQ319" s="6"/>
      <c r="GR319" s="6"/>
      <c r="GS319" s="6"/>
      <c r="GT319" s="6"/>
      <c r="GU319" s="6"/>
      <c r="GV319" s="6"/>
      <c r="GW319" s="6"/>
      <c r="GX319" s="6"/>
      <c r="GY319" s="6"/>
      <c r="GZ319" s="6"/>
      <c r="HA319" s="6"/>
      <c r="HB319" s="6"/>
      <c r="HC319" s="6"/>
      <c r="HD319" s="6"/>
      <c r="HE319" s="6"/>
      <c r="HF319" s="6"/>
      <c r="HG319" s="6"/>
      <c r="HH319" s="6"/>
      <c r="HI319" s="6"/>
      <c r="HJ319" s="6"/>
      <c r="HK319" s="6"/>
      <c r="HL319" s="6"/>
      <c r="HM319" s="6"/>
      <c r="HN319" s="6"/>
      <c r="HO319" s="6"/>
      <c r="HP319" s="6"/>
      <c r="HQ319" s="6"/>
      <c r="HR319" s="6"/>
      <c r="HS319" s="6"/>
      <c r="HT319" s="6"/>
      <c r="HU319" s="6"/>
      <c r="HV319" s="6"/>
      <c r="HW319" s="6"/>
      <c r="HX319" s="6"/>
      <c r="HY319" s="6"/>
      <c r="HZ319" s="6"/>
      <c r="IA319" s="6"/>
      <c r="IB319" s="6"/>
      <c r="IC319" s="6"/>
      <c r="ID319" s="6"/>
      <c r="IE319" s="6"/>
      <c r="IF319" s="6"/>
      <c r="IG319" s="6"/>
      <c r="IH319" s="6"/>
      <c r="II319" s="6"/>
      <c r="IJ319" s="6"/>
      <c r="IK319" s="6"/>
      <c r="IL319" s="6"/>
      <c r="IM319" s="6"/>
      <c r="IN319" s="6"/>
      <c r="IO319" s="6"/>
      <c r="IP319" s="6"/>
      <c r="IQ319" s="6"/>
      <c r="IR319" s="6"/>
      <c r="IS319" s="6"/>
      <c r="IT319" s="6"/>
      <c r="IU319" s="6"/>
      <c r="IV319" s="6"/>
    </row>
    <row r="320" spans="1:256"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c r="GI320" s="6"/>
      <c r="GJ320" s="6"/>
      <c r="GK320" s="6"/>
      <c r="GL320" s="6"/>
      <c r="GM320" s="6"/>
      <c r="GN320" s="6"/>
      <c r="GO320" s="6"/>
      <c r="GP320" s="6"/>
      <c r="GQ320" s="6"/>
      <c r="GR320" s="6"/>
      <c r="GS320" s="6"/>
      <c r="GT320" s="6"/>
      <c r="GU320" s="6"/>
      <c r="GV320" s="6"/>
      <c r="GW320" s="6"/>
      <c r="GX320" s="6"/>
      <c r="GY320" s="6"/>
      <c r="GZ320" s="6"/>
      <c r="HA320" s="6"/>
      <c r="HB320" s="6"/>
      <c r="HC320" s="6"/>
      <c r="HD320" s="6"/>
      <c r="HE320" s="6"/>
      <c r="HF320" s="6"/>
      <c r="HG320" s="6"/>
      <c r="HH320" s="6"/>
      <c r="HI320" s="6"/>
      <c r="HJ320" s="6"/>
      <c r="HK320" s="6"/>
      <c r="HL320" s="6"/>
      <c r="HM320" s="6"/>
      <c r="HN320" s="6"/>
      <c r="HO320" s="6"/>
      <c r="HP320" s="6"/>
      <c r="HQ320" s="6"/>
      <c r="HR320" s="6"/>
      <c r="HS320" s="6"/>
      <c r="HT320" s="6"/>
      <c r="HU320" s="6"/>
      <c r="HV320" s="6"/>
      <c r="HW320" s="6"/>
      <c r="HX320" s="6"/>
      <c r="HY320" s="6"/>
      <c r="HZ320" s="6"/>
      <c r="IA320" s="6"/>
      <c r="IB320" s="6"/>
      <c r="IC320" s="6"/>
      <c r="ID320" s="6"/>
      <c r="IE320" s="6"/>
      <c r="IF320" s="6"/>
      <c r="IG320" s="6"/>
      <c r="IH320" s="6"/>
      <c r="II320" s="6"/>
      <c r="IJ320" s="6"/>
      <c r="IK320" s="6"/>
      <c r="IL320" s="6"/>
      <c r="IM320" s="6"/>
      <c r="IN320" s="6"/>
      <c r="IO320" s="6"/>
      <c r="IP320" s="6"/>
      <c r="IQ320" s="6"/>
      <c r="IR320" s="6"/>
      <c r="IS320" s="6"/>
      <c r="IT320" s="6"/>
      <c r="IU320" s="6"/>
      <c r="IV320" s="6"/>
    </row>
    <row r="321" spans="1:256"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6"/>
      <c r="FL321" s="6"/>
      <c r="FM321" s="6"/>
      <c r="FN321" s="6"/>
      <c r="FO321" s="6"/>
      <c r="FP321" s="6"/>
      <c r="FQ321" s="6"/>
      <c r="FR321" s="6"/>
      <c r="FS321" s="6"/>
      <c r="FT321" s="6"/>
      <c r="FU321" s="6"/>
      <c r="FV321" s="6"/>
      <c r="FW321" s="6"/>
      <c r="FX321" s="6"/>
      <c r="FY321" s="6"/>
      <c r="FZ321" s="6"/>
      <c r="GA321" s="6"/>
      <c r="GB321" s="6"/>
      <c r="GC321" s="6"/>
      <c r="GD321" s="6"/>
      <c r="GE321" s="6"/>
      <c r="GF321" s="6"/>
      <c r="GG321" s="6"/>
      <c r="GH321" s="6"/>
      <c r="GI321" s="6"/>
      <c r="GJ321" s="6"/>
      <c r="GK321" s="6"/>
      <c r="GL321" s="6"/>
      <c r="GM321" s="6"/>
      <c r="GN321" s="6"/>
      <c r="GO321" s="6"/>
      <c r="GP321" s="6"/>
      <c r="GQ321" s="6"/>
      <c r="GR321" s="6"/>
      <c r="GS321" s="6"/>
      <c r="GT321" s="6"/>
      <c r="GU321" s="6"/>
      <c r="GV321" s="6"/>
      <c r="GW321" s="6"/>
      <c r="GX321" s="6"/>
      <c r="GY321" s="6"/>
      <c r="GZ321" s="6"/>
      <c r="HA321" s="6"/>
      <c r="HB321" s="6"/>
      <c r="HC321" s="6"/>
      <c r="HD321" s="6"/>
      <c r="HE321" s="6"/>
      <c r="HF321" s="6"/>
      <c r="HG321" s="6"/>
      <c r="HH321" s="6"/>
      <c r="HI321" s="6"/>
      <c r="HJ321" s="6"/>
      <c r="HK321" s="6"/>
      <c r="HL321" s="6"/>
      <c r="HM321" s="6"/>
      <c r="HN321" s="6"/>
      <c r="HO321" s="6"/>
      <c r="HP321" s="6"/>
      <c r="HQ321" s="6"/>
      <c r="HR321" s="6"/>
      <c r="HS321" s="6"/>
      <c r="HT321" s="6"/>
      <c r="HU321" s="6"/>
      <c r="HV321" s="6"/>
      <c r="HW321" s="6"/>
      <c r="HX321" s="6"/>
      <c r="HY321" s="6"/>
      <c r="HZ321" s="6"/>
      <c r="IA321" s="6"/>
      <c r="IB321" s="6"/>
      <c r="IC321" s="6"/>
      <c r="ID321" s="6"/>
      <c r="IE321" s="6"/>
      <c r="IF321" s="6"/>
      <c r="IG321" s="6"/>
      <c r="IH321" s="6"/>
      <c r="II321" s="6"/>
      <c r="IJ321" s="6"/>
      <c r="IK321" s="6"/>
      <c r="IL321" s="6"/>
      <c r="IM321" s="6"/>
      <c r="IN321" s="6"/>
      <c r="IO321" s="6"/>
      <c r="IP321" s="6"/>
      <c r="IQ321" s="6"/>
      <c r="IR321" s="6"/>
      <c r="IS321" s="6"/>
      <c r="IT321" s="6"/>
      <c r="IU321" s="6"/>
      <c r="IV321" s="6"/>
    </row>
    <row r="322" spans="1:256"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6"/>
      <c r="FL322" s="6"/>
      <c r="FM322" s="6"/>
      <c r="FN322" s="6"/>
      <c r="FO322" s="6"/>
      <c r="FP322" s="6"/>
      <c r="FQ322" s="6"/>
      <c r="FR322" s="6"/>
      <c r="FS322" s="6"/>
      <c r="FT322" s="6"/>
      <c r="FU322" s="6"/>
      <c r="FV322" s="6"/>
      <c r="FW322" s="6"/>
      <c r="FX322" s="6"/>
      <c r="FY322" s="6"/>
      <c r="FZ322" s="6"/>
      <c r="GA322" s="6"/>
      <c r="GB322" s="6"/>
      <c r="GC322" s="6"/>
      <c r="GD322" s="6"/>
      <c r="GE322" s="6"/>
      <c r="GF322" s="6"/>
      <c r="GG322" s="6"/>
      <c r="GH322" s="6"/>
      <c r="GI322" s="6"/>
      <c r="GJ322" s="6"/>
      <c r="GK322" s="6"/>
      <c r="GL322" s="6"/>
      <c r="GM322" s="6"/>
      <c r="GN322" s="6"/>
      <c r="GO322" s="6"/>
      <c r="GP322" s="6"/>
      <c r="GQ322" s="6"/>
      <c r="GR322" s="6"/>
      <c r="GS322" s="6"/>
      <c r="GT322" s="6"/>
      <c r="GU322" s="6"/>
      <c r="GV322" s="6"/>
      <c r="GW322" s="6"/>
      <c r="GX322" s="6"/>
      <c r="GY322" s="6"/>
      <c r="GZ322" s="6"/>
      <c r="HA322" s="6"/>
      <c r="HB322" s="6"/>
      <c r="HC322" s="6"/>
      <c r="HD322" s="6"/>
      <c r="HE322" s="6"/>
      <c r="HF322" s="6"/>
      <c r="HG322" s="6"/>
      <c r="HH322" s="6"/>
      <c r="HI322" s="6"/>
      <c r="HJ322" s="6"/>
      <c r="HK322" s="6"/>
      <c r="HL322" s="6"/>
      <c r="HM322" s="6"/>
      <c r="HN322" s="6"/>
      <c r="HO322" s="6"/>
      <c r="HP322" s="6"/>
      <c r="HQ322" s="6"/>
      <c r="HR322" s="6"/>
      <c r="HS322" s="6"/>
      <c r="HT322" s="6"/>
      <c r="HU322" s="6"/>
      <c r="HV322" s="6"/>
      <c r="HW322" s="6"/>
      <c r="HX322" s="6"/>
      <c r="HY322" s="6"/>
      <c r="HZ322" s="6"/>
      <c r="IA322" s="6"/>
      <c r="IB322" s="6"/>
      <c r="IC322" s="6"/>
      <c r="ID322" s="6"/>
      <c r="IE322" s="6"/>
      <c r="IF322" s="6"/>
      <c r="IG322" s="6"/>
      <c r="IH322" s="6"/>
      <c r="II322" s="6"/>
      <c r="IJ322" s="6"/>
      <c r="IK322" s="6"/>
      <c r="IL322" s="6"/>
      <c r="IM322" s="6"/>
      <c r="IN322" s="6"/>
      <c r="IO322" s="6"/>
      <c r="IP322" s="6"/>
      <c r="IQ322" s="6"/>
      <c r="IR322" s="6"/>
      <c r="IS322" s="6"/>
      <c r="IT322" s="6"/>
      <c r="IU322" s="6"/>
      <c r="IV322" s="6"/>
    </row>
    <row r="323" spans="1:256"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c r="GI323" s="6"/>
      <c r="GJ323" s="6"/>
      <c r="GK323" s="6"/>
      <c r="GL323" s="6"/>
      <c r="GM323" s="6"/>
      <c r="GN323" s="6"/>
      <c r="GO323" s="6"/>
      <c r="GP323" s="6"/>
      <c r="GQ323" s="6"/>
      <c r="GR323" s="6"/>
      <c r="GS323" s="6"/>
      <c r="GT323" s="6"/>
      <c r="GU323" s="6"/>
      <c r="GV323" s="6"/>
      <c r="GW323" s="6"/>
      <c r="GX323" s="6"/>
      <c r="GY323" s="6"/>
      <c r="GZ323" s="6"/>
      <c r="HA323" s="6"/>
      <c r="HB323" s="6"/>
      <c r="HC323" s="6"/>
      <c r="HD323" s="6"/>
      <c r="HE323" s="6"/>
      <c r="HF323" s="6"/>
      <c r="HG323" s="6"/>
      <c r="HH323" s="6"/>
      <c r="HI323" s="6"/>
      <c r="HJ323" s="6"/>
      <c r="HK323" s="6"/>
      <c r="HL323" s="6"/>
      <c r="HM323" s="6"/>
      <c r="HN323" s="6"/>
      <c r="HO323" s="6"/>
      <c r="HP323" s="6"/>
      <c r="HQ323" s="6"/>
      <c r="HR323" s="6"/>
      <c r="HS323" s="6"/>
      <c r="HT323" s="6"/>
      <c r="HU323" s="6"/>
      <c r="HV323" s="6"/>
      <c r="HW323" s="6"/>
      <c r="HX323" s="6"/>
      <c r="HY323" s="6"/>
      <c r="HZ323" s="6"/>
      <c r="IA323" s="6"/>
      <c r="IB323" s="6"/>
      <c r="IC323" s="6"/>
      <c r="ID323" s="6"/>
      <c r="IE323" s="6"/>
      <c r="IF323" s="6"/>
      <c r="IG323" s="6"/>
      <c r="IH323" s="6"/>
      <c r="II323" s="6"/>
      <c r="IJ323" s="6"/>
      <c r="IK323" s="6"/>
      <c r="IL323" s="6"/>
      <c r="IM323" s="6"/>
      <c r="IN323" s="6"/>
      <c r="IO323" s="6"/>
      <c r="IP323" s="6"/>
      <c r="IQ323" s="6"/>
      <c r="IR323" s="6"/>
      <c r="IS323" s="6"/>
      <c r="IT323" s="6"/>
      <c r="IU323" s="6"/>
      <c r="IV323" s="6"/>
    </row>
    <row r="324" spans="1:256"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6"/>
      <c r="FL324" s="6"/>
      <c r="FM324" s="6"/>
      <c r="FN324" s="6"/>
      <c r="FO324" s="6"/>
      <c r="FP324" s="6"/>
      <c r="FQ324" s="6"/>
      <c r="FR324" s="6"/>
      <c r="FS324" s="6"/>
      <c r="FT324" s="6"/>
      <c r="FU324" s="6"/>
      <c r="FV324" s="6"/>
      <c r="FW324" s="6"/>
      <c r="FX324" s="6"/>
      <c r="FY324" s="6"/>
      <c r="FZ324" s="6"/>
      <c r="GA324" s="6"/>
      <c r="GB324" s="6"/>
      <c r="GC324" s="6"/>
      <c r="GD324" s="6"/>
      <c r="GE324" s="6"/>
      <c r="GF324" s="6"/>
      <c r="GG324" s="6"/>
      <c r="GH324" s="6"/>
      <c r="GI324" s="6"/>
      <c r="GJ324" s="6"/>
      <c r="GK324" s="6"/>
      <c r="GL324" s="6"/>
      <c r="GM324" s="6"/>
      <c r="GN324" s="6"/>
      <c r="GO324" s="6"/>
      <c r="GP324" s="6"/>
      <c r="GQ324" s="6"/>
      <c r="GR324" s="6"/>
      <c r="GS324" s="6"/>
      <c r="GT324" s="6"/>
      <c r="GU324" s="6"/>
      <c r="GV324" s="6"/>
      <c r="GW324" s="6"/>
      <c r="GX324" s="6"/>
      <c r="GY324" s="6"/>
      <c r="GZ324" s="6"/>
      <c r="HA324" s="6"/>
      <c r="HB324" s="6"/>
      <c r="HC324" s="6"/>
      <c r="HD324" s="6"/>
      <c r="HE324" s="6"/>
      <c r="HF324" s="6"/>
      <c r="HG324" s="6"/>
      <c r="HH324" s="6"/>
      <c r="HI324" s="6"/>
      <c r="HJ324" s="6"/>
      <c r="HK324" s="6"/>
      <c r="HL324" s="6"/>
      <c r="HM324" s="6"/>
      <c r="HN324" s="6"/>
      <c r="HO324" s="6"/>
      <c r="HP324" s="6"/>
      <c r="HQ324" s="6"/>
      <c r="HR324" s="6"/>
      <c r="HS324" s="6"/>
      <c r="HT324" s="6"/>
      <c r="HU324" s="6"/>
      <c r="HV324" s="6"/>
      <c r="HW324" s="6"/>
      <c r="HX324" s="6"/>
      <c r="HY324" s="6"/>
      <c r="HZ324" s="6"/>
      <c r="IA324" s="6"/>
      <c r="IB324" s="6"/>
      <c r="IC324" s="6"/>
      <c r="ID324" s="6"/>
      <c r="IE324" s="6"/>
      <c r="IF324" s="6"/>
      <c r="IG324" s="6"/>
      <c r="IH324" s="6"/>
      <c r="II324" s="6"/>
      <c r="IJ324" s="6"/>
      <c r="IK324" s="6"/>
      <c r="IL324" s="6"/>
      <c r="IM324" s="6"/>
      <c r="IN324" s="6"/>
      <c r="IO324" s="6"/>
      <c r="IP324" s="6"/>
      <c r="IQ324" s="6"/>
      <c r="IR324" s="6"/>
      <c r="IS324" s="6"/>
      <c r="IT324" s="6"/>
      <c r="IU324" s="6"/>
      <c r="IV324" s="6"/>
    </row>
    <row r="325" spans="1:256"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6"/>
      <c r="FL325" s="6"/>
      <c r="FM325" s="6"/>
      <c r="FN325" s="6"/>
      <c r="FO325" s="6"/>
      <c r="FP325" s="6"/>
      <c r="FQ325" s="6"/>
      <c r="FR325" s="6"/>
      <c r="FS325" s="6"/>
      <c r="FT325" s="6"/>
      <c r="FU325" s="6"/>
      <c r="FV325" s="6"/>
      <c r="FW325" s="6"/>
      <c r="FX325" s="6"/>
      <c r="FY325" s="6"/>
      <c r="FZ325" s="6"/>
      <c r="GA325" s="6"/>
      <c r="GB325" s="6"/>
      <c r="GC325" s="6"/>
      <c r="GD325" s="6"/>
      <c r="GE325" s="6"/>
      <c r="GF325" s="6"/>
      <c r="GG325" s="6"/>
      <c r="GH325" s="6"/>
      <c r="GI325" s="6"/>
      <c r="GJ325" s="6"/>
      <c r="GK325" s="6"/>
      <c r="GL325" s="6"/>
      <c r="GM325" s="6"/>
      <c r="GN325" s="6"/>
      <c r="GO325" s="6"/>
      <c r="GP325" s="6"/>
      <c r="GQ325" s="6"/>
      <c r="GR325" s="6"/>
      <c r="GS325" s="6"/>
      <c r="GT325" s="6"/>
      <c r="GU325" s="6"/>
      <c r="GV325" s="6"/>
      <c r="GW325" s="6"/>
      <c r="GX325" s="6"/>
      <c r="GY325" s="6"/>
      <c r="GZ325" s="6"/>
      <c r="HA325" s="6"/>
      <c r="HB325" s="6"/>
      <c r="HC325" s="6"/>
      <c r="HD325" s="6"/>
      <c r="HE325" s="6"/>
      <c r="HF325" s="6"/>
      <c r="HG325" s="6"/>
      <c r="HH325" s="6"/>
      <c r="HI325" s="6"/>
      <c r="HJ325" s="6"/>
      <c r="HK325" s="6"/>
      <c r="HL325" s="6"/>
      <c r="HM325" s="6"/>
      <c r="HN325" s="6"/>
      <c r="HO325" s="6"/>
      <c r="HP325" s="6"/>
      <c r="HQ325" s="6"/>
      <c r="HR325" s="6"/>
      <c r="HS325" s="6"/>
      <c r="HT325" s="6"/>
      <c r="HU325" s="6"/>
      <c r="HV325" s="6"/>
      <c r="HW325" s="6"/>
      <c r="HX325" s="6"/>
      <c r="HY325" s="6"/>
      <c r="HZ325" s="6"/>
      <c r="IA325" s="6"/>
      <c r="IB325" s="6"/>
      <c r="IC325" s="6"/>
      <c r="ID325" s="6"/>
      <c r="IE325" s="6"/>
      <c r="IF325" s="6"/>
      <c r="IG325" s="6"/>
      <c r="IH325" s="6"/>
      <c r="II325" s="6"/>
      <c r="IJ325" s="6"/>
      <c r="IK325" s="6"/>
      <c r="IL325" s="6"/>
      <c r="IM325" s="6"/>
      <c r="IN325" s="6"/>
      <c r="IO325" s="6"/>
      <c r="IP325" s="6"/>
      <c r="IQ325" s="6"/>
      <c r="IR325" s="6"/>
      <c r="IS325" s="6"/>
      <c r="IT325" s="6"/>
      <c r="IU325" s="6"/>
      <c r="IV325" s="6"/>
    </row>
    <row r="326" spans="1:256"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c r="GI326" s="6"/>
      <c r="GJ326" s="6"/>
      <c r="GK326" s="6"/>
      <c r="GL326" s="6"/>
      <c r="GM326" s="6"/>
      <c r="GN326" s="6"/>
      <c r="GO326" s="6"/>
      <c r="GP326" s="6"/>
      <c r="GQ326" s="6"/>
      <c r="GR326" s="6"/>
      <c r="GS326" s="6"/>
      <c r="GT326" s="6"/>
      <c r="GU326" s="6"/>
      <c r="GV326" s="6"/>
      <c r="GW326" s="6"/>
      <c r="GX326" s="6"/>
      <c r="GY326" s="6"/>
      <c r="GZ326" s="6"/>
      <c r="HA326" s="6"/>
      <c r="HB326" s="6"/>
      <c r="HC326" s="6"/>
      <c r="HD326" s="6"/>
      <c r="HE326" s="6"/>
      <c r="HF326" s="6"/>
      <c r="HG326" s="6"/>
      <c r="HH326" s="6"/>
      <c r="HI326" s="6"/>
      <c r="HJ326" s="6"/>
      <c r="HK326" s="6"/>
      <c r="HL326" s="6"/>
      <c r="HM326" s="6"/>
      <c r="HN326" s="6"/>
      <c r="HO326" s="6"/>
      <c r="HP326" s="6"/>
      <c r="HQ326" s="6"/>
      <c r="HR326" s="6"/>
      <c r="HS326" s="6"/>
      <c r="HT326" s="6"/>
      <c r="HU326" s="6"/>
      <c r="HV326" s="6"/>
      <c r="HW326" s="6"/>
      <c r="HX326" s="6"/>
      <c r="HY326" s="6"/>
      <c r="HZ326" s="6"/>
      <c r="IA326" s="6"/>
      <c r="IB326" s="6"/>
      <c r="IC326" s="6"/>
      <c r="ID326" s="6"/>
      <c r="IE326" s="6"/>
      <c r="IF326" s="6"/>
      <c r="IG326" s="6"/>
      <c r="IH326" s="6"/>
      <c r="II326" s="6"/>
      <c r="IJ326" s="6"/>
      <c r="IK326" s="6"/>
      <c r="IL326" s="6"/>
      <c r="IM326" s="6"/>
      <c r="IN326" s="6"/>
      <c r="IO326" s="6"/>
      <c r="IP326" s="6"/>
      <c r="IQ326" s="6"/>
      <c r="IR326" s="6"/>
      <c r="IS326" s="6"/>
      <c r="IT326" s="6"/>
      <c r="IU326" s="6"/>
      <c r="IV326" s="6"/>
    </row>
    <row r="327" spans="1:256"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6"/>
      <c r="FL327" s="6"/>
      <c r="FM327" s="6"/>
      <c r="FN327" s="6"/>
      <c r="FO327" s="6"/>
      <c r="FP327" s="6"/>
      <c r="FQ327" s="6"/>
      <c r="FR327" s="6"/>
      <c r="FS327" s="6"/>
      <c r="FT327" s="6"/>
      <c r="FU327" s="6"/>
      <c r="FV327" s="6"/>
      <c r="FW327" s="6"/>
      <c r="FX327" s="6"/>
      <c r="FY327" s="6"/>
      <c r="FZ327" s="6"/>
      <c r="GA327" s="6"/>
      <c r="GB327" s="6"/>
      <c r="GC327" s="6"/>
      <c r="GD327" s="6"/>
      <c r="GE327" s="6"/>
      <c r="GF327" s="6"/>
      <c r="GG327" s="6"/>
      <c r="GH327" s="6"/>
      <c r="GI327" s="6"/>
      <c r="GJ327" s="6"/>
      <c r="GK327" s="6"/>
      <c r="GL327" s="6"/>
      <c r="GM327" s="6"/>
      <c r="GN327" s="6"/>
      <c r="GO327" s="6"/>
      <c r="GP327" s="6"/>
      <c r="GQ327" s="6"/>
      <c r="GR327" s="6"/>
      <c r="GS327" s="6"/>
      <c r="GT327" s="6"/>
      <c r="GU327" s="6"/>
      <c r="GV327" s="6"/>
      <c r="GW327" s="6"/>
      <c r="GX327" s="6"/>
      <c r="GY327" s="6"/>
      <c r="GZ327" s="6"/>
      <c r="HA327" s="6"/>
      <c r="HB327" s="6"/>
      <c r="HC327" s="6"/>
      <c r="HD327" s="6"/>
      <c r="HE327" s="6"/>
      <c r="HF327" s="6"/>
      <c r="HG327" s="6"/>
      <c r="HH327" s="6"/>
      <c r="HI327" s="6"/>
      <c r="HJ327" s="6"/>
      <c r="HK327" s="6"/>
      <c r="HL327" s="6"/>
      <c r="HM327" s="6"/>
      <c r="HN327" s="6"/>
      <c r="HO327" s="6"/>
      <c r="HP327" s="6"/>
      <c r="HQ327" s="6"/>
      <c r="HR327" s="6"/>
      <c r="HS327" s="6"/>
      <c r="HT327" s="6"/>
      <c r="HU327" s="6"/>
      <c r="HV327" s="6"/>
      <c r="HW327" s="6"/>
      <c r="HX327" s="6"/>
      <c r="HY327" s="6"/>
      <c r="HZ327" s="6"/>
      <c r="IA327" s="6"/>
      <c r="IB327" s="6"/>
      <c r="IC327" s="6"/>
      <c r="ID327" s="6"/>
      <c r="IE327" s="6"/>
      <c r="IF327" s="6"/>
      <c r="IG327" s="6"/>
      <c r="IH327" s="6"/>
      <c r="II327" s="6"/>
      <c r="IJ327" s="6"/>
      <c r="IK327" s="6"/>
      <c r="IL327" s="6"/>
      <c r="IM327" s="6"/>
      <c r="IN327" s="6"/>
      <c r="IO327" s="6"/>
      <c r="IP327" s="6"/>
      <c r="IQ327" s="6"/>
      <c r="IR327" s="6"/>
      <c r="IS327" s="6"/>
      <c r="IT327" s="6"/>
      <c r="IU327" s="6"/>
      <c r="IV327" s="6"/>
    </row>
    <row r="328" spans="1:256"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6"/>
      <c r="FL328" s="6"/>
      <c r="FM328" s="6"/>
      <c r="FN328" s="6"/>
      <c r="FO328" s="6"/>
      <c r="FP328" s="6"/>
      <c r="FQ328" s="6"/>
      <c r="FR328" s="6"/>
      <c r="FS328" s="6"/>
      <c r="FT328" s="6"/>
      <c r="FU328" s="6"/>
      <c r="FV328" s="6"/>
      <c r="FW328" s="6"/>
      <c r="FX328" s="6"/>
      <c r="FY328" s="6"/>
      <c r="FZ328" s="6"/>
      <c r="GA328" s="6"/>
      <c r="GB328" s="6"/>
      <c r="GC328" s="6"/>
      <c r="GD328" s="6"/>
      <c r="GE328" s="6"/>
      <c r="GF328" s="6"/>
      <c r="GG328" s="6"/>
      <c r="GH328" s="6"/>
      <c r="GI328" s="6"/>
      <c r="GJ328" s="6"/>
      <c r="GK328" s="6"/>
      <c r="GL328" s="6"/>
      <c r="GM328" s="6"/>
      <c r="GN328" s="6"/>
      <c r="GO328" s="6"/>
      <c r="GP328" s="6"/>
      <c r="GQ328" s="6"/>
      <c r="GR328" s="6"/>
      <c r="GS328" s="6"/>
      <c r="GT328" s="6"/>
      <c r="GU328" s="6"/>
      <c r="GV328" s="6"/>
      <c r="GW328" s="6"/>
      <c r="GX328" s="6"/>
      <c r="GY328" s="6"/>
      <c r="GZ328" s="6"/>
      <c r="HA328" s="6"/>
      <c r="HB328" s="6"/>
      <c r="HC328" s="6"/>
      <c r="HD328" s="6"/>
      <c r="HE328" s="6"/>
      <c r="HF328" s="6"/>
      <c r="HG328" s="6"/>
      <c r="HH328" s="6"/>
      <c r="HI328" s="6"/>
      <c r="HJ328" s="6"/>
      <c r="HK328" s="6"/>
      <c r="HL328" s="6"/>
      <c r="HM328" s="6"/>
      <c r="HN328" s="6"/>
      <c r="HO328" s="6"/>
      <c r="HP328" s="6"/>
      <c r="HQ328" s="6"/>
      <c r="HR328" s="6"/>
      <c r="HS328" s="6"/>
      <c r="HT328" s="6"/>
      <c r="HU328" s="6"/>
      <c r="HV328" s="6"/>
      <c r="HW328" s="6"/>
      <c r="HX328" s="6"/>
      <c r="HY328" s="6"/>
      <c r="HZ328" s="6"/>
      <c r="IA328" s="6"/>
      <c r="IB328" s="6"/>
      <c r="IC328" s="6"/>
      <c r="ID328" s="6"/>
      <c r="IE328" s="6"/>
      <c r="IF328" s="6"/>
      <c r="IG328" s="6"/>
      <c r="IH328" s="6"/>
      <c r="II328" s="6"/>
      <c r="IJ328" s="6"/>
      <c r="IK328" s="6"/>
      <c r="IL328" s="6"/>
      <c r="IM328" s="6"/>
      <c r="IN328" s="6"/>
      <c r="IO328" s="6"/>
      <c r="IP328" s="6"/>
      <c r="IQ328" s="6"/>
      <c r="IR328" s="6"/>
      <c r="IS328" s="6"/>
      <c r="IT328" s="6"/>
      <c r="IU328" s="6"/>
      <c r="IV328" s="6"/>
    </row>
    <row r="329" spans="1:256"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c r="HA329" s="6"/>
      <c r="HB329" s="6"/>
      <c r="HC329" s="6"/>
      <c r="HD329" s="6"/>
      <c r="HE329" s="6"/>
      <c r="HF329" s="6"/>
      <c r="HG329" s="6"/>
      <c r="HH329" s="6"/>
      <c r="HI329" s="6"/>
      <c r="HJ329" s="6"/>
      <c r="HK329" s="6"/>
      <c r="HL329" s="6"/>
      <c r="HM329" s="6"/>
      <c r="HN329" s="6"/>
      <c r="HO329" s="6"/>
      <c r="HP329" s="6"/>
      <c r="HQ329" s="6"/>
      <c r="HR329" s="6"/>
      <c r="HS329" s="6"/>
      <c r="HT329" s="6"/>
      <c r="HU329" s="6"/>
      <c r="HV329" s="6"/>
      <c r="HW329" s="6"/>
      <c r="HX329" s="6"/>
      <c r="HY329" s="6"/>
      <c r="HZ329" s="6"/>
      <c r="IA329" s="6"/>
      <c r="IB329" s="6"/>
      <c r="IC329" s="6"/>
      <c r="ID329" s="6"/>
      <c r="IE329" s="6"/>
      <c r="IF329" s="6"/>
      <c r="IG329" s="6"/>
      <c r="IH329" s="6"/>
      <c r="II329" s="6"/>
      <c r="IJ329" s="6"/>
      <c r="IK329" s="6"/>
      <c r="IL329" s="6"/>
      <c r="IM329" s="6"/>
      <c r="IN329" s="6"/>
      <c r="IO329" s="6"/>
      <c r="IP329" s="6"/>
      <c r="IQ329" s="6"/>
      <c r="IR329" s="6"/>
      <c r="IS329" s="6"/>
      <c r="IT329" s="6"/>
      <c r="IU329" s="6"/>
      <c r="IV329" s="6"/>
    </row>
    <row r="330" spans="1:256"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c r="GI330" s="6"/>
      <c r="GJ330" s="6"/>
      <c r="GK330" s="6"/>
      <c r="GL330" s="6"/>
      <c r="GM330" s="6"/>
      <c r="GN330" s="6"/>
      <c r="GO330" s="6"/>
      <c r="GP330" s="6"/>
      <c r="GQ330" s="6"/>
      <c r="GR330" s="6"/>
      <c r="GS330" s="6"/>
      <c r="GT330" s="6"/>
      <c r="GU330" s="6"/>
      <c r="GV330" s="6"/>
      <c r="GW330" s="6"/>
      <c r="GX330" s="6"/>
      <c r="GY330" s="6"/>
      <c r="GZ330" s="6"/>
      <c r="HA330" s="6"/>
      <c r="HB330" s="6"/>
      <c r="HC330" s="6"/>
      <c r="HD330" s="6"/>
      <c r="HE330" s="6"/>
      <c r="HF330" s="6"/>
      <c r="HG330" s="6"/>
      <c r="HH330" s="6"/>
      <c r="HI330" s="6"/>
      <c r="HJ330" s="6"/>
      <c r="HK330" s="6"/>
      <c r="HL330" s="6"/>
      <c r="HM330" s="6"/>
      <c r="HN330" s="6"/>
      <c r="HO330" s="6"/>
      <c r="HP330" s="6"/>
      <c r="HQ330" s="6"/>
      <c r="HR330" s="6"/>
      <c r="HS330" s="6"/>
      <c r="HT330" s="6"/>
      <c r="HU330" s="6"/>
      <c r="HV330" s="6"/>
      <c r="HW330" s="6"/>
      <c r="HX330" s="6"/>
      <c r="HY330" s="6"/>
      <c r="HZ330" s="6"/>
      <c r="IA330" s="6"/>
      <c r="IB330" s="6"/>
      <c r="IC330" s="6"/>
      <c r="ID330" s="6"/>
      <c r="IE330" s="6"/>
      <c r="IF330" s="6"/>
      <c r="IG330" s="6"/>
      <c r="IH330" s="6"/>
      <c r="II330" s="6"/>
      <c r="IJ330" s="6"/>
      <c r="IK330" s="6"/>
      <c r="IL330" s="6"/>
      <c r="IM330" s="6"/>
      <c r="IN330" s="6"/>
      <c r="IO330" s="6"/>
      <c r="IP330" s="6"/>
      <c r="IQ330" s="6"/>
      <c r="IR330" s="6"/>
      <c r="IS330" s="6"/>
      <c r="IT330" s="6"/>
      <c r="IU330" s="6"/>
      <c r="IV330" s="6"/>
    </row>
    <row r="331" spans="1:256"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c r="GI331" s="6"/>
      <c r="GJ331" s="6"/>
      <c r="GK331" s="6"/>
      <c r="GL331" s="6"/>
      <c r="GM331" s="6"/>
      <c r="GN331" s="6"/>
      <c r="GO331" s="6"/>
      <c r="GP331" s="6"/>
      <c r="GQ331" s="6"/>
      <c r="GR331" s="6"/>
      <c r="GS331" s="6"/>
      <c r="GT331" s="6"/>
      <c r="GU331" s="6"/>
      <c r="GV331" s="6"/>
      <c r="GW331" s="6"/>
      <c r="GX331" s="6"/>
      <c r="GY331" s="6"/>
      <c r="GZ331" s="6"/>
      <c r="HA331" s="6"/>
      <c r="HB331" s="6"/>
      <c r="HC331" s="6"/>
      <c r="HD331" s="6"/>
      <c r="HE331" s="6"/>
      <c r="HF331" s="6"/>
      <c r="HG331" s="6"/>
      <c r="HH331" s="6"/>
      <c r="HI331" s="6"/>
      <c r="HJ331" s="6"/>
      <c r="HK331" s="6"/>
      <c r="HL331" s="6"/>
      <c r="HM331" s="6"/>
      <c r="HN331" s="6"/>
      <c r="HO331" s="6"/>
      <c r="HP331" s="6"/>
      <c r="HQ331" s="6"/>
      <c r="HR331" s="6"/>
      <c r="HS331" s="6"/>
      <c r="HT331" s="6"/>
      <c r="HU331" s="6"/>
      <c r="HV331" s="6"/>
      <c r="HW331" s="6"/>
      <c r="HX331" s="6"/>
      <c r="HY331" s="6"/>
      <c r="HZ331" s="6"/>
      <c r="IA331" s="6"/>
      <c r="IB331" s="6"/>
      <c r="IC331" s="6"/>
      <c r="ID331" s="6"/>
      <c r="IE331" s="6"/>
      <c r="IF331" s="6"/>
      <c r="IG331" s="6"/>
      <c r="IH331" s="6"/>
      <c r="II331" s="6"/>
      <c r="IJ331" s="6"/>
      <c r="IK331" s="6"/>
      <c r="IL331" s="6"/>
      <c r="IM331" s="6"/>
      <c r="IN331" s="6"/>
      <c r="IO331" s="6"/>
      <c r="IP331" s="6"/>
      <c r="IQ331" s="6"/>
      <c r="IR331" s="6"/>
      <c r="IS331" s="6"/>
      <c r="IT331" s="6"/>
      <c r="IU331" s="6"/>
      <c r="IV331" s="6"/>
    </row>
    <row r="332" spans="1:256"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c r="GI332" s="6"/>
      <c r="GJ332" s="6"/>
      <c r="GK332" s="6"/>
      <c r="GL332" s="6"/>
      <c r="GM332" s="6"/>
      <c r="GN332" s="6"/>
      <c r="GO332" s="6"/>
      <c r="GP332" s="6"/>
      <c r="GQ332" s="6"/>
      <c r="GR332" s="6"/>
      <c r="GS332" s="6"/>
      <c r="GT332" s="6"/>
      <c r="GU332" s="6"/>
      <c r="GV332" s="6"/>
      <c r="GW332" s="6"/>
      <c r="GX332" s="6"/>
      <c r="GY332" s="6"/>
      <c r="GZ332" s="6"/>
      <c r="HA332" s="6"/>
      <c r="HB332" s="6"/>
      <c r="HC332" s="6"/>
      <c r="HD332" s="6"/>
      <c r="HE332" s="6"/>
      <c r="HF332" s="6"/>
      <c r="HG332" s="6"/>
      <c r="HH332" s="6"/>
      <c r="HI332" s="6"/>
      <c r="HJ332" s="6"/>
      <c r="HK332" s="6"/>
      <c r="HL332" s="6"/>
      <c r="HM332" s="6"/>
      <c r="HN332" s="6"/>
      <c r="HO332" s="6"/>
      <c r="HP332" s="6"/>
      <c r="HQ332" s="6"/>
      <c r="HR332" s="6"/>
      <c r="HS332" s="6"/>
      <c r="HT332" s="6"/>
      <c r="HU332" s="6"/>
      <c r="HV332" s="6"/>
      <c r="HW332" s="6"/>
      <c r="HX332" s="6"/>
      <c r="HY332" s="6"/>
      <c r="HZ332" s="6"/>
      <c r="IA332" s="6"/>
      <c r="IB332" s="6"/>
      <c r="IC332" s="6"/>
      <c r="ID332" s="6"/>
      <c r="IE332" s="6"/>
      <c r="IF332" s="6"/>
      <c r="IG332" s="6"/>
      <c r="IH332" s="6"/>
      <c r="II332" s="6"/>
      <c r="IJ332" s="6"/>
      <c r="IK332" s="6"/>
      <c r="IL332" s="6"/>
      <c r="IM332" s="6"/>
      <c r="IN332" s="6"/>
      <c r="IO332" s="6"/>
      <c r="IP332" s="6"/>
      <c r="IQ332" s="6"/>
      <c r="IR332" s="6"/>
      <c r="IS332" s="6"/>
      <c r="IT332" s="6"/>
      <c r="IU332" s="6"/>
      <c r="IV332" s="6"/>
    </row>
    <row r="333" spans="1:256"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c r="GI333" s="6"/>
      <c r="GJ333" s="6"/>
      <c r="GK333" s="6"/>
      <c r="GL333" s="6"/>
      <c r="GM333" s="6"/>
      <c r="GN333" s="6"/>
      <c r="GO333" s="6"/>
      <c r="GP333" s="6"/>
      <c r="GQ333" s="6"/>
      <c r="GR333" s="6"/>
      <c r="GS333" s="6"/>
      <c r="GT333" s="6"/>
      <c r="GU333" s="6"/>
      <c r="GV333" s="6"/>
      <c r="GW333" s="6"/>
      <c r="GX333" s="6"/>
      <c r="GY333" s="6"/>
      <c r="GZ333" s="6"/>
      <c r="HA333" s="6"/>
      <c r="HB333" s="6"/>
      <c r="HC333" s="6"/>
      <c r="HD333" s="6"/>
      <c r="HE333" s="6"/>
      <c r="HF333" s="6"/>
      <c r="HG333" s="6"/>
      <c r="HH333" s="6"/>
      <c r="HI333" s="6"/>
      <c r="HJ333" s="6"/>
      <c r="HK333" s="6"/>
      <c r="HL333" s="6"/>
      <c r="HM333" s="6"/>
      <c r="HN333" s="6"/>
      <c r="HO333" s="6"/>
      <c r="HP333" s="6"/>
      <c r="HQ333" s="6"/>
      <c r="HR333" s="6"/>
      <c r="HS333" s="6"/>
      <c r="HT333" s="6"/>
      <c r="HU333" s="6"/>
      <c r="HV333" s="6"/>
      <c r="HW333" s="6"/>
      <c r="HX333" s="6"/>
      <c r="HY333" s="6"/>
      <c r="HZ333" s="6"/>
      <c r="IA333" s="6"/>
      <c r="IB333" s="6"/>
      <c r="IC333" s="6"/>
      <c r="ID333" s="6"/>
      <c r="IE333" s="6"/>
      <c r="IF333" s="6"/>
      <c r="IG333" s="6"/>
      <c r="IH333" s="6"/>
      <c r="II333" s="6"/>
      <c r="IJ333" s="6"/>
      <c r="IK333" s="6"/>
      <c r="IL333" s="6"/>
      <c r="IM333" s="6"/>
      <c r="IN333" s="6"/>
      <c r="IO333" s="6"/>
      <c r="IP333" s="6"/>
      <c r="IQ333" s="6"/>
      <c r="IR333" s="6"/>
      <c r="IS333" s="6"/>
      <c r="IT333" s="6"/>
      <c r="IU333" s="6"/>
      <c r="IV333" s="6"/>
    </row>
    <row r="334" spans="1:256"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c r="GI334" s="6"/>
      <c r="GJ334" s="6"/>
      <c r="GK334" s="6"/>
      <c r="GL334" s="6"/>
      <c r="GM334" s="6"/>
      <c r="GN334" s="6"/>
      <c r="GO334" s="6"/>
      <c r="GP334" s="6"/>
      <c r="GQ334" s="6"/>
      <c r="GR334" s="6"/>
      <c r="GS334" s="6"/>
      <c r="GT334" s="6"/>
      <c r="GU334" s="6"/>
      <c r="GV334" s="6"/>
      <c r="GW334" s="6"/>
      <c r="GX334" s="6"/>
      <c r="GY334" s="6"/>
      <c r="GZ334" s="6"/>
      <c r="HA334" s="6"/>
      <c r="HB334" s="6"/>
      <c r="HC334" s="6"/>
      <c r="HD334" s="6"/>
      <c r="HE334" s="6"/>
      <c r="HF334" s="6"/>
      <c r="HG334" s="6"/>
      <c r="HH334" s="6"/>
      <c r="HI334" s="6"/>
      <c r="HJ334" s="6"/>
      <c r="HK334" s="6"/>
      <c r="HL334" s="6"/>
      <c r="HM334" s="6"/>
      <c r="HN334" s="6"/>
      <c r="HO334" s="6"/>
      <c r="HP334" s="6"/>
      <c r="HQ334" s="6"/>
      <c r="HR334" s="6"/>
      <c r="HS334" s="6"/>
      <c r="HT334" s="6"/>
      <c r="HU334" s="6"/>
      <c r="HV334" s="6"/>
      <c r="HW334" s="6"/>
      <c r="HX334" s="6"/>
      <c r="HY334" s="6"/>
      <c r="HZ334" s="6"/>
      <c r="IA334" s="6"/>
      <c r="IB334" s="6"/>
      <c r="IC334" s="6"/>
      <c r="ID334" s="6"/>
      <c r="IE334" s="6"/>
      <c r="IF334" s="6"/>
      <c r="IG334" s="6"/>
      <c r="IH334" s="6"/>
      <c r="II334" s="6"/>
      <c r="IJ334" s="6"/>
      <c r="IK334" s="6"/>
      <c r="IL334" s="6"/>
      <c r="IM334" s="6"/>
      <c r="IN334" s="6"/>
      <c r="IO334" s="6"/>
      <c r="IP334" s="6"/>
      <c r="IQ334" s="6"/>
      <c r="IR334" s="6"/>
      <c r="IS334" s="6"/>
      <c r="IT334" s="6"/>
      <c r="IU334" s="6"/>
      <c r="IV334" s="6"/>
    </row>
    <row r="335" spans="1:256"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c r="GI335" s="6"/>
      <c r="GJ335" s="6"/>
      <c r="GK335" s="6"/>
      <c r="GL335" s="6"/>
      <c r="GM335" s="6"/>
      <c r="GN335" s="6"/>
      <c r="GO335" s="6"/>
      <c r="GP335" s="6"/>
      <c r="GQ335" s="6"/>
      <c r="GR335" s="6"/>
      <c r="GS335" s="6"/>
      <c r="GT335" s="6"/>
      <c r="GU335" s="6"/>
      <c r="GV335" s="6"/>
      <c r="GW335" s="6"/>
      <c r="GX335" s="6"/>
      <c r="GY335" s="6"/>
      <c r="GZ335" s="6"/>
      <c r="HA335" s="6"/>
      <c r="HB335" s="6"/>
      <c r="HC335" s="6"/>
      <c r="HD335" s="6"/>
      <c r="HE335" s="6"/>
      <c r="HF335" s="6"/>
      <c r="HG335" s="6"/>
      <c r="HH335" s="6"/>
      <c r="HI335" s="6"/>
      <c r="HJ335" s="6"/>
      <c r="HK335" s="6"/>
      <c r="HL335" s="6"/>
      <c r="HM335" s="6"/>
      <c r="HN335" s="6"/>
      <c r="HO335" s="6"/>
      <c r="HP335" s="6"/>
      <c r="HQ335" s="6"/>
      <c r="HR335" s="6"/>
      <c r="HS335" s="6"/>
      <c r="HT335" s="6"/>
      <c r="HU335" s="6"/>
      <c r="HV335" s="6"/>
      <c r="HW335" s="6"/>
      <c r="HX335" s="6"/>
      <c r="HY335" s="6"/>
      <c r="HZ335" s="6"/>
      <c r="IA335" s="6"/>
      <c r="IB335" s="6"/>
      <c r="IC335" s="6"/>
      <c r="ID335" s="6"/>
      <c r="IE335" s="6"/>
      <c r="IF335" s="6"/>
      <c r="IG335" s="6"/>
      <c r="IH335" s="6"/>
      <c r="II335" s="6"/>
      <c r="IJ335" s="6"/>
      <c r="IK335" s="6"/>
      <c r="IL335" s="6"/>
      <c r="IM335" s="6"/>
      <c r="IN335" s="6"/>
      <c r="IO335" s="6"/>
      <c r="IP335" s="6"/>
      <c r="IQ335" s="6"/>
      <c r="IR335" s="6"/>
      <c r="IS335" s="6"/>
      <c r="IT335" s="6"/>
      <c r="IU335" s="6"/>
      <c r="IV335" s="6"/>
    </row>
    <row r="336" spans="1:256"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c r="GI336" s="6"/>
      <c r="GJ336" s="6"/>
      <c r="GK336" s="6"/>
      <c r="GL336" s="6"/>
      <c r="GM336" s="6"/>
      <c r="GN336" s="6"/>
      <c r="GO336" s="6"/>
      <c r="GP336" s="6"/>
      <c r="GQ336" s="6"/>
      <c r="GR336" s="6"/>
      <c r="GS336" s="6"/>
      <c r="GT336" s="6"/>
      <c r="GU336" s="6"/>
      <c r="GV336" s="6"/>
      <c r="GW336" s="6"/>
      <c r="GX336" s="6"/>
      <c r="GY336" s="6"/>
      <c r="GZ336" s="6"/>
      <c r="HA336" s="6"/>
      <c r="HB336" s="6"/>
      <c r="HC336" s="6"/>
      <c r="HD336" s="6"/>
      <c r="HE336" s="6"/>
      <c r="HF336" s="6"/>
      <c r="HG336" s="6"/>
      <c r="HH336" s="6"/>
      <c r="HI336" s="6"/>
      <c r="HJ336" s="6"/>
      <c r="HK336" s="6"/>
      <c r="HL336" s="6"/>
      <c r="HM336" s="6"/>
      <c r="HN336" s="6"/>
      <c r="HO336" s="6"/>
      <c r="HP336" s="6"/>
      <c r="HQ336" s="6"/>
      <c r="HR336" s="6"/>
      <c r="HS336" s="6"/>
      <c r="HT336" s="6"/>
      <c r="HU336" s="6"/>
      <c r="HV336" s="6"/>
      <c r="HW336" s="6"/>
      <c r="HX336" s="6"/>
      <c r="HY336" s="6"/>
      <c r="HZ336" s="6"/>
      <c r="IA336" s="6"/>
      <c r="IB336" s="6"/>
      <c r="IC336" s="6"/>
      <c r="ID336" s="6"/>
      <c r="IE336" s="6"/>
      <c r="IF336" s="6"/>
      <c r="IG336" s="6"/>
      <c r="IH336" s="6"/>
      <c r="II336" s="6"/>
      <c r="IJ336" s="6"/>
      <c r="IK336" s="6"/>
      <c r="IL336" s="6"/>
      <c r="IM336" s="6"/>
      <c r="IN336" s="6"/>
      <c r="IO336" s="6"/>
      <c r="IP336" s="6"/>
      <c r="IQ336" s="6"/>
      <c r="IR336" s="6"/>
      <c r="IS336" s="6"/>
      <c r="IT336" s="6"/>
      <c r="IU336" s="6"/>
      <c r="IV336" s="6"/>
    </row>
    <row r="337" spans="1:256"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c r="GI337" s="6"/>
      <c r="GJ337" s="6"/>
      <c r="GK337" s="6"/>
      <c r="GL337" s="6"/>
      <c r="GM337" s="6"/>
      <c r="GN337" s="6"/>
      <c r="GO337" s="6"/>
      <c r="GP337" s="6"/>
      <c r="GQ337" s="6"/>
      <c r="GR337" s="6"/>
      <c r="GS337" s="6"/>
      <c r="GT337" s="6"/>
      <c r="GU337" s="6"/>
      <c r="GV337" s="6"/>
      <c r="GW337" s="6"/>
      <c r="GX337" s="6"/>
      <c r="GY337" s="6"/>
      <c r="GZ337" s="6"/>
      <c r="HA337" s="6"/>
      <c r="HB337" s="6"/>
      <c r="HC337" s="6"/>
      <c r="HD337" s="6"/>
      <c r="HE337" s="6"/>
      <c r="HF337" s="6"/>
      <c r="HG337" s="6"/>
      <c r="HH337" s="6"/>
      <c r="HI337" s="6"/>
      <c r="HJ337" s="6"/>
      <c r="HK337" s="6"/>
      <c r="HL337" s="6"/>
      <c r="HM337" s="6"/>
      <c r="HN337" s="6"/>
      <c r="HO337" s="6"/>
      <c r="HP337" s="6"/>
      <c r="HQ337" s="6"/>
      <c r="HR337" s="6"/>
      <c r="HS337" s="6"/>
      <c r="HT337" s="6"/>
      <c r="HU337" s="6"/>
      <c r="HV337" s="6"/>
      <c r="HW337" s="6"/>
      <c r="HX337" s="6"/>
      <c r="HY337" s="6"/>
      <c r="HZ337" s="6"/>
      <c r="IA337" s="6"/>
      <c r="IB337" s="6"/>
      <c r="IC337" s="6"/>
      <c r="ID337" s="6"/>
      <c r="IE337" s="6"/>
      <c r="IF337" s="6"/>
      <c r="IG337" s="6"/>
      <c r="IH337" s="6"/>
      <c r="II337" s="6"/>
      <c r="IJ337" s="6"/>
      <c r="IK337" s="6"/>
      <c r="IL337" s="6"/>
      <c r="IM337" s="6"/>
      <c r="IN337" s="6"/>
      <c r="IO337" s="6"/>
      <c r="IP337" s="6"/>
      <c r="IQ337" s="6"/>
      <c r="IR337" s="6"/>
      <c r="IS337" s="6"/>
      <c r="IT337" s="6"/>
      <c r="IU337" s="6"/>
      <c r="IV337" s="6"/>
    </row>
    <row r="338" spans="1:256"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c r="GI338" s="6"/>
      <c r="GJ338" s="6"/>
      <c r="GK338" s="6"/>
      <c r="GL338" s="6"/>
      <c r="GM338" s="6"/>
      <c r="GN338" s="6"/>
      <c r="GO338" s="6"/>
      <c r="GP338" s="6"/>
      <c r="GQ338" s="6"/>
      <c r="GR338" s="6"/>
      <c r="GS338" s="6"/>
      <c r="GT338" s="6"/>
      <c r="GU338" s="6"/>
      <c r="GV338" s="6"/>
      <c r="GW338" s="6"/>
      <c r="GX338" s="6"/>
      <c r="GY338" s="6"/>
      <c r="GZ338" s="6"/>
      <c r="HA338" s="6"/>
      <c r="HB338" s="6"/>
      <c r="HC338" s="6"/>
      <c r="HD338" s="6"/>
      <c r="HE338" s="6"/>
      <c r="HF338" s="6"/>
      <c r="HG338" s="6"/>
      <c r="HH338" s="6"/>
      <c r="HI338" s="6"/>
      <c r="HJ338" s="6"/>
      <c r="HK338" s="6"/>
      <c r="HL338" s="6"/>
      <c r="HM338" s="6"/>
      <c r="HN338" s="6"/>
      <c r="HO338" s="6"/>
      <c r="HP338" s="6"/>
      <c r="HQ338" s="6"/>
      <c r="HR338" s="6"/>
      <c r="HS338" s="6"/>
      <c r="HT338" s="6"/>
      <c r="HU338" s="6"/>
      <c r="HV338" s="6"/>
      <c r="HW338" s="6"/>
      <c r="HX338" s="6"/>
      <c r="HY338" s="6"/>
      <c r="HZ338" s="6"/>
      <c r="IA338" s="6"/>
      <c r="IB338" s="6"/>
      <c r="IC338" s="6"/>
      <c r="ID338" s="6"/>
      <c r="IE338" s="6"/>
      <c r="IF338" s="6"/>
      <c r="IG338" s="6"/>
      <c r="IH338" s="6"/>
      <c r="II338" s="6"/>
      <c r="IJ338" s="6"/>
      <c r="IK338" s="6"/>
      <c r="IL338" s="6"/>
      <c r="IM338" s="6"/>
      <c r="IN338" s="6"/>
      <c r="IO338" s="6"/>
      <c r="IP338" s="6"/>
      <c r="IQ338" s="6"/>
      <c r="IR338" s="6"/>
      <c r="IS338" s="6"/>
      <c r="IT338" s="6"/>
      <c r="IU338" s="6"/>
      <c r="IV338" s="6"/>
    </row>
    <row r="339" spans="1:256"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6"/>
      <c r="GN339" s="6"/>
      <c r="GO339" s="6"/>
      <c r="GP339" s="6"/>
      <c r="GQ339" s="6"/>
      <c r="GR339" s="6"/>
      <c r="GS339" s="6"/>
      <c r="GT339" s="6"/>
      <c r="GU339" s="6"/>
      <c r="GV339" s="6"/>
      <c r="GW339" s="6"/>
      <c r="GX339" s="6"/>
      <c r="GY339" s="6"/>
      <c r="GZ339" s="6"/>
      <c r="HA339" s="6"/>
      <c r="HB339" s="6"/>
      <c r="HC339" s="6"/>
      <c r="HD339" s="6"/>
      <c r="HE339" s="6"/>
      <c r="HF339" s="6"/>
      <c r="HG339" s="6"/>
      <c r="HH339" s="6"/>
      <c r="HI339" s="6"/>
      <c r="HJ339" s="6"/>
      <c r="HK339" s="6"/>
      <c r="HL339" s="6"/>
      <c r="HM339" s="6"/>
      <c r="HN339" s="6"/>
      <c r="HO339" s="6"/>
      <c r="HP339" s="6"/>
      <c r="HQ339" s="6"/>
      <c r="HR339" s="6"/>
      <c r="HS339" s="6"/>
      <c r="HT339" s="6"/>
      <c r="HU339" s="6"/>
      <c r="HV339" s="6"/>
      <c r="HW339" s="6"/>
      <c r="HX339" s="6"/>
      <c r="HY339" s="6"/>
      <c r="HZ339" s="6"/>
      <c r="IA339" s="6"/>
      <c r="IB339" s="6"/>
      <c r="IC339" s="6"/>
      <c r="ID339" s="6"/>
      <c r="IE339" s="6"/>
      <c r="IF339" s="6"/>
      <c r="IG339" s="6"/>
      <c r="IH339" s="6"/>
      <c r="II339" s="6"/>
      <c r="IJ339" s="6"/>
      <c r="IK339" s="6"/>
      <c r="IL339" s="6"/>
      <c r="IM339" s="6"/>
      <c r="IN339" s="6"/>
      <c r="IO339" s="6"/>
      <c r="IP339" s="6"/>
      <c r="IQ339" s="6"/>
      <c r="IR339" s="6"/>
      <c r="IS339" s="6"/>
      <c r="IT339" s="6"/>
      <c r="IU339" s="6"/>
      <c r="IV339" s="6"/>
    </row>
    <row r="340" spans="1:256"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6"/>
      <c r="GN340" s="6"/>
      <c r="GO340" s="6"/>
      <c r="GP340" s="6"/>
      <c r="GQ340" s="6"/>
      <c r="GR340" s="6"/>
      <c r="GS340" s="6"/>
      <c r="GT340" s="6"/>
      <c r="GU340" s="6"/>
      <c r="GV340" s="6"/>
      <c r="GW340" s="6"/>
      <c r="GX340" s="6"/>
      <c r="GY340" s="6"/>
      <c r="GZ340" s="6"/>
      <c r="HA340" s="6"/>
      <c r="HB340" s="6"/>
      <c r="HC340" s="6"/>
      <c r="HD340" s="6"/>
      <c r="HE340" s="6"/>
      <c r="HF340" s="6"/>
      <c r="HG340" s="6"/>
      <c r="HH340" s="6"/>
      <c r="HI340" s="6"/>
      <c r="HJ340" s="6"/>
      <c r="HK340" s="6"/>
      <c r="HL340" s="6"/>
      <c r="HM340" s="6"/>
      <c r="HN340" s="6"/>
      <c r="HO340" s="6"/>
      <c r="HP340" s="6"/>
      <c r="HQ340" s="6"/>
      <c r="HR340" s="6"/>
      <c r="HS340" s="6"/>
      <c r="HT340" s="6"/>
      <c r="HU340" s="6"/>
      <c r="HV340" s="6"/>
      <c r="HW340" s="6"/>
      <c r="HX340" s="6"/>
      <c r="HY340" s="6"/>
      <c r="HZ340" s="6"/>
      <c r="IA340" s="6"/>
      <c r="IB340" s="6"/>
      <c r="IC340" s="6"/>
      <c r="ID340" s="6"/>
      <c r="IE340" s="6"/>
      <c r="IF340" s="6"/>
      <c r="IG340" s="6"/>
      <c r="IH340" s="6"/>
      <c r="II340" s="6"/>
      <c r="IJ340" s="6"/>
      <c r="IK340" s="6"/>
      <c r="IL340" s="6"/>
      <c r="IM340" s="6"/>
      <c r="IN340" s="6"/>
      <c r="IO340" s="6"/>
      <c r="IP340" s="6"/>
      <c r="IQ340" s="6"/>
      <c r="IR340" s="6"/>
      <c r="IS340" s="6"/>
      <c r="IT340" s="6"/>
      <c r="IU340" s="6"/>
      <c r="IV340" s="6"/>
    </row>
    <row r="341" spans="1:256"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6"/>
      <c r="FL341" s="6"/>
      <c r="FM341" s="6"/>
      <c r="FN341" s="6"/>
      <c r="FO341" s="6"/>
      <c r="FP341" s="6"/>
      <c r="FQ341" s="6"/>
      <c r="FR341" s="6"/>
      <c r="FS341" s="6"/>
      <c r="FT341" s="6"/>
      <c r="FU341" s="6"/>
      <c r="FV341" s="6"/>
      <c r="FW341" s="6"/>
      <c r="FX341" s="6"/>
      <c r="FY341" s="6"/>
      <c r="FZ341" s="6"/>
      <c r="GA341" s="6"/>
      <c r="GB341" s="6"/>
      <c r="GC341" s="6"/>
      <c r="GD341" s="6"/>
      <c r="GE341" s="6"/>
      <c r="GF341" s="6"/>
      <c r="GG341" s="6"/>
      <c r="GH341" s="6"/>
      <c r="GI341" s="6"/>
      <c r="GJ341" s="6"/>
      <c r="GK341" s="6"/>
      <c r="GL341" s="6"/>
      <c r="GM341" s="6"/>
      <c r="GN341" s="6"/>
      <c r="GO341" s="6"/>
      <c r="GP341" s="6"/>
      <c r="GQ341" s="6"/>
      <c r="GR341" s="6"/>
      <c r="GS341" s="6"/>
      <c r="GT341" s="6"/>
      <c r="GU341" s="6"/>
      <c r="GV341" s="6"/>
      <c r="GW341" s="6"/>
      <c r="GX341" s="6"/>
      <c r="GY341" s="6"/>
      <c r="GZ341" s="6"/>
      <c r="HA341" s="6"/>
      <c r="HB341" s="6"/>
      <c r="HC341" s="6"/>
      <c r="HD341" s="6"/>
      <c r="HE341" s="6"/>
      <c r="HF341" s="6"/>
      <c r="HG341" s="6"/>
      <c r="HH341" s="6"/>
      <c r="HI341" s="6"/>
      <c r="HJ341" s="6"/>
      <c r="HK341" s="6"/>
      <c r="HL341" s="6"/>
      <c r="HM341" s="6"/>
      <c r="HN341" s="6"/>
      <c r="HO341" s="6"/>
      <c r="HP341" s="6"/>
      <c r="HQ341" s="6"/>
      <c r="HR341" s="6"/>
      <c r="HS341" s="6"/>
      <c r="HT341" s="6"/>
      <c r="HU341" s="6"/>
      <c r="HV341" s="6"/>
      <c r="HW341" s="6"/>
      <c r="HX341" s="6"/>
      <c r="HY341" s="6"/>
      <c r="HZ341" s="6"/>
      <c r="IA341" s="6"/>
      <c r="IB341" s="6"/>
      <c r="IC341" s="6"/>
      <c r="ID341" s="6"/>
      <c r="IE341" s="6"/>
      <c r="IF341" s="6"/>
      <c r="IG341" s="6"/>
      <c r="IH341" s="6"/>
      <c r="II341" s="6"/>
      <c r="IJ341" s="6"/>
      <c r="IK341" s="6"/>
      <c r="IL341" s="6"/>
      <c r="IM341" s="6"/>
      <c r="IN341" s="6"/>
      <c r="IO341" s="6"/>
      <c r="IP341" s="6"/>
      <c r="IQ341" s="6"/>
      <c r="IR341" s="6"/>
      <c r="IS341" s="6"/>
      <c r="IT341" s="6"/>
      <c r="IU341" s="6"/>
      <c r="IV341" s="6"/>
    </row>
    <row r="342" spans="1:256"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c r="GI342" s="6"/>
      <c r="GJ342" s="6"/>
      <c r="GK342" s="6"/>
      <c r="GL342" s="6"/>
      <c r="GM342" s="6"/>
      <c r="GN342" s="6"/>
      <c r="GO342" s="6"/>
      <c r="GP342" s="6"/>
      <c r="GQ342" s="6"/>
      <c r="GR342" s="6"/>
      <c r="GS342" s="6"/>
      <c r="GT342" s="6"/>
      <c r="GU342" s="6"/>
      <c r="GV342" s="6"/>
      <c r="GW342" s="6"/>
      <c r="GX342" s="6"/>
      <c r="GY342" s="6"/>
      <c r="GZ342" s="6"/>
      <c r="HA342" s="6"/>
      <c r="HB342" s="6"/>
      <c r="HC342" s="6"/>
      <c r="HD342" s="6"/>
      <c r="HE342" s="6"/>
      <c r="HF342" s="6"/>
      <c r="HG342" s="6"/>
      <c r="HH342" s="6"/>
      <c r="HI342" s="6"/>
      <c r="HJ342" s="6"/>
      <c r="HK342" s="6"/>
      <c r="HL342" s="6"/>
      <c r="HM342" s="6"/>
      <c r="HN342" s="6"/>
      <c r="HO342" s="6"/>
      <c r="HP342" s="6"/>
      <c r="HQ342" s="6"/>
      <c r="HR342" s="6"/>
      <c r="HS342" s="6"/>
      <c r="HT342" s="6"/>
      <c r="HU342" s="6"/>
      <c r="HV342" s="6"/>
      <c r="HW342" s="6"/>
      <c r="HX342" s="6"/>
      <c r="HY342" s="6"/>
      <c r="HZ342" s="6"/>
      <c r="IA342" s="6"/>
      <c r="IB342" s="6"/>
      <c r="IC342" s="6"/>
      <c r="ID342" s="6"/>
      <c r="IE342" s="6"/>
      <c r="IF342" s="6"/>
      <c r="IG342" s="6"/>
      <c r="IH342" s="6"/>
      <c r="II342" s="6"/>
      <c r="IJ342" s="6"/>
      <c r="IK342" s="6"/>
      <c r="IL342" s="6"/>
      <c r="IM342" s="6"/>
      <c r="IN342" s="6"/>
      <c r="IO342" s="6"/>
      <c r="IP342" s="6"/>
      <c r="IQ342" s="6"/>
      <c r="IR342" s="6"/>
      <c r="IS342" s="6"/>
      <c r="IT342" s="6"/>
      <c r="IU342" s="6"/>
      <c r="IV342" s="6"/>
    </row>
    <row r="343" spans="1:256"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6"/>
      <c r="FL343" s="6"/>
      <c r="FM343" s="6"/>
      <c r="FN343" s="6"/>
      <c r="FO343" s="6"/>
      <c r="FP343" s="6"/>
      <c r="FQ343" s="6"/>
      <c r="FR343" s="6"/>
      <c r="FS343" s="6"/>
      <c r="FT343" s="6"/>
      <c r="FU343" s="6"/>
      <c r="FV343" s="6"/>
      <c r="FW343" s="6"/>
      <c r="FX343" s="6"/>
      <c r="FY343" s="6"/>
      <c r="FZ343" s="6"/>
      <c r="GA343" s="6"/>
      <c r="GB343" s="6"/>
      <c r="GC343" s="6"/>
      <c r="GD343" s="6"/>
      <c r="GE343" s="6"/>
      <c r="GF343" s="6"/>
      <c r="GG343" s="6"/>
      <c r="GH343" s="6"/>
      <c r="GI343" s="6"/>
      <c r="GJ343" s="6"/>
      <c r="GK343" s="6"/>
      <c r="GL343" s="6"/>
      <c r="GM343" s="6"/>
      <c r="GN343" s="6"/>
      <c r="GO343" s="6"/>
      <c r="GP343" s="6"/>
      <c r="GQ343" s="6"/>
      <c r="GR343" s="6"/>
      <c r="GS343" s="6"/>
      <c r="GT343" s="6"/>
      <c r="GU343" s="6"/>
      <c r="GV343" s="6"/>
      <c r="GW343" s="6"/>
      <c r="GX343" s="6"/>
      <c r="GY343" s="6"/>
      <c r="GZ343" s="6"/>
      <c r="HA343" s="6"/>
      <c r="HB343" s="6"/>
      <c r="HC343" s="6"/>
      <c r="HD343" s="6"/>
      <c r="HE343" s="6"/>
      <c r="HF343" s="6"/>
      <c r="HG343" s="6"/>
      <c r="HH343" s="6"/>
      <c r="HI343" s="6"/>
      <c r="HJ343" s="6"/>
      <c r="HK343" s="6"/>
      <c r="HL343" s="6"/>
      <c r="HM343" s="6"/>
      <c r="HN343" s="6"/>
      <c r="HO343" s="6"/>
      <c r="HP343" s="6"/>
      <c r="HQ343" s="6"/>
      <c r="HR343" s="6"/>
      <c r="HS343" s="6"/>
      <c r="HT343" s="6"/>
      <c r="HU343" s="6"/>
      <c r="HV343" s="6"/>
      <c r="HW343" s="6"/>
      <c r="HX343" s="6"/>
      <c r="HY343" s="6"/>
      <c r="HZ343" s="6"/>
      <c r="IA343" s="6"/>
      <c r="IB343" s="6"/>
      <c r="IC343" s="6"/>
      <c r="ID343" s="6"/>
      <c r="IE343" s="6"/>
      <c r="IF343" s="6"/>
      <c r="IG343" s="6"/>
      <c r="IH343" s="6"/>
      <c r="II343" s="6"/>
      <c r="IJ343" s="6"/>
      <c r="IK343" s="6"/>
      <c r="IL343" s="6"/>
      <c r="IM343" s="6"/>
      <c r="IN343" s="6"/>
      <c r="IO343" s="6"/>
      <c r="IP343" s="6"/>
      <c r="IQ343" s="6"/>
      <c r="IR343" s="6"/>
      <c r="IS343" s="6"/>
      <c r="IT343" s="6"/>
      <c r="IU343" s="6"/>
      <c r="IV343" s="6"/>
    </row>
    <row r="344" spans="1:256"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6"/>
      <c r="FL344" s="6"/>
      <c r="FM344" s="6"/>
      <c r="FN344" s="6"/>
      <c r="FO344" s="6"/>
      <c r="FP344" s="6"/>
      <c r="FQ344" s="6"/>
      <c r="FR344" s="6"/>
      <c r="FS344" s="6"/>
      <c r="FT344" s="6"/>
      <c r="FU344" s="6"/>
      <c r="FV344" s="6"/>
      <c r="FW344" s="6"/>
      <c r="FX344" s="6"/>
      <c r="FY344" s="6"/>
      <c r="FZ344" s="6"/>
      <c r="GA344" s="6"/>
      <c r="GB344" s="6"/>
      <c r="GC344" s="6"/>
      <c r="GD344" s="6"/>
      <c r="GE344" s="6"/>
      <c r="GF344" s="6"/>
      <c r="GG344" s="6"/>
      <c r="GH344" s="6"/>
      <c r="GI344" s="6"/>
      <c r="GJ344" s="6"/>
      <c r="GK344" s="6"/>
      <c r="GL344" s="6"/>
      <c r="GM344" s="6"/>
      <c r="GN344" s="6"/>
      <c r="GO344" s="6"/>
      <c r="GP344" s="6"/>
      <c r="GQ344" s="6"/>
      <c r="GR344" s="6"/>
      <c r="GS344" s="6"/>
      <c r="GT344" s="6"/>
      <c r="GU344" s="6"/>
      <c r="GV344" s="6"/>
      <c r="GW344" s="6"/>
      <c r="GX344" s="6"/>
      <c r="GY344" s="6"/>
      <c r="GZ344" s="6"/>
      <c r="HA344" s="6"/>
      <c r="HB344" s="6"/>
      <c r="HC344" s="6"/>
      <c r="HD344" s="6"/>
      <c r="HE344" s="6"/>
      <c r="HF344" s="6"/>
      <c r="HG344" s="6"/>
      <c r="HH344" s="6"/>
      <c r="HI344" s="6"/>
      <c r="HJ344" s="6"/>
      <c r="HK344" s="6"/>
      <c r="HL344" s="6"/>
      <c r="HM344" s="6"/>
      <c r="HN344" s="6"/>
      <c r="HO344" s="6"/>
      <c r="HP344" s="6"/>
      <c r="HQ344" s="6"/>
      <c r="HR344" s="6"/>
      <c r="HS344" s="6"/>
      <c r="HT344" s="6"/>
      <c r="HU344" s="6"/>
      <c r="HV344" s="6"/>
      <c r="HW344" s="6"/>
      <c r="HX344" s="6"/>
      <c r="HY344" s="6"/>
      <c r="HZ344" s="6"/>
      <c r="IA344" s="6"/>
      <c r="IB344" s="6"/>
      <c r="IC344" s="6"/>
      <c r="ID344" s="6"/>
      <c r="IE344" s="6"/>
      <c r="IF344" s="6"/>
      <c r="IG344" s="6"/>
      <c r="IH344" s="6"/>
      <c r="II344" s="6"/>
      <c r="IJ344" s="6"/>
      <c r="IK344" s="6"/>
      <c r="IL344" s="6"/>
      <c r="IM344" s="6"/>
      <c r="IN344" s="6"/>
      <c r="IO344" s="6"/>
      <c r="IP344" s="6"/>
      <c r="IQ344" s="6"/>
      <c r="IR344" s="6"/>
      <c r="IS344" s="6"/>
      <c r="IT344" s="6"/>
      <c r="IU344" s="6"/>
      <c r="IV344" s="6"/>
    </row>
    <row r="345" spans="1:256"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6"/>
      <c r="FL345" s="6"/>
      <c r="FM345" s="6"/>
      <c r="FN345" s="6"/>
      <c r="FO345" s="6"/>
      <c r="FP345" s="6"/>
      <c r="FQ345" s="6"/>
      <c r="FR345" s="6"/>
      <c r="FS345" s="6"/>
      <c r="FT345" s="6"/>
      <c r="FU345" s="6"/>
      <c r="FV345" s="6"/>
      <c r="FW345" s="6"/>
      <c r="FX345" s="6"/>
      <c r="FY345" s="6"/>
      <c r="FZ345" s="6"/>
      <c r="GA345" s="6"/>
      <c r="GB345" s="6"/>
      <c r="GC345" s="6"/>
      <c r="GD345" s="6"/>
      <c r="GE345" s="6"/>
      <c r="GF345" s="6"/>
      <c r="GG345" s="6"/>
      <c r="GH345" s="6"/>
      <c r="GI345" s="6"/>
      <c r="GJ345" s="6"/>
      <c r="GK345" s="6"/>
      <c r="GL345" s="6"/>
      <c r="GM345" s="6"/>
      <c r="GN345" s="6"/>
      <c r="GO345" s="6"/>
      <c r="GP345" s="6"/>
      <c r="GQ345" s="6"/>
      <c r="GR345" s="6"/>
      <c r="GS345" s="6"/>
      <c r="GT345" s="6"/>
      <c r="GU345" s="6"/>
      <c r="GV345" s="6"/>
      <c r="GW345" s="6"/>
      <c r="GX345" s="6"/>
      <c r="GY345" s="6"/>
      <c r="GZ345" s="6"/>
      <c r="HA345" s="6"/>
      <c r="HB345" s="6"/>
      <c r="HC345" s="6"/>
      <c r="HD345" s="6"/>
      <c r="HE345" s="6"/>
      <c r="HF345" s="6"/>
      <c r="HG345" s="6"/>
      <c r="HH345" s="6"/>
      <c r="HI345" s="6"/>
      <c r="HJ345" s="6"/>
      <c r="HK345" s="6"/>
      <c r="HL345" s="6"/>
      <c r="HM345" s="6"/>
      <c r="HN345" s="6"/>
      <c r="HO345" s="6"/>
      <c r="HP345" s="6"/>
      <c r="HQ345" s="6"/>
      <c r="HR345" s="6"/>
      <c r="HS345" s="6"/>
      <c r="HT345" s="6"/>
      <c r="HU345" s="6"/>
      <c r="HV345" s="6"/>
      <c r="HW345" s="6"/>
      <c r="HX345" s="6"/>
      <c r="HY345" s="6"/>
      <c r="HZ345" s="6"/>
      <c r="IA345" s="6"/>
      <c r="IB345" s="6"/>
      <c r="IC345" s="6"/>
      <c r="ID345" s="6"/>
      <c r="IE345" s="6"/>
      <c r="IF345" s="6"/>
      <c r="IG345" s="6"/>
      <c r="IH345" s="6"/>
      <c r="II345" s="6"/>
      <c r="IJ345" s="6"/>
      <c r="IK345" s="6"/>
      <c r="IL345" s="6"/>
      <c r="IM345" s="6"/>
      <c r="IN345" s="6"/>
      <c r="IO345" s="6"/>
      <c r="IP345" s="6"/>
      <c r="IQ345" s="6"/>
      <c r="IR345" s="6"/>
      <c r="IS345" s="6"/>
      <c r="IT345" s="6"/>
      <c r="IU345" s="6"/>
      <c r="IV345" s="6"/>
    </row>
    <row r="346" spans="1:256"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c r="GI346" s="6"/>
      <c r="GJ346" s="6"/>
      <c r="GK346" s="6"/>
      <c r="GL346" s="6"/>
      <c r="GM346" s="6"/>
      <c r="GN346" s="6"/>
      <c r="GO346" s="6"/>
      <c r="GP346" s="6"/>
      <c r="GQ346" s="6"/>
      <c r="GR346" s="6"/>
      <c r="GS346" s="6"/>
      <c r="GT346" s="6"/>
      <c r="GU346" s="6"/>
      <c r="GV346" s="6"/>
      <c r="GW346" s="6"/>
      <c r="GX346" s="6"/>
      <c r="GY346" s="6"/>
      <c r="GZ346" s="6"/>
      <c r="HA346" s="6"/>
      <c r="HB346" s="6"/>
      <c r="HC346" s="6"/>
      <c r="HD346" s="6"/>
      <c r="HE346" s="6"/>
      <c r="HF346" s="6"/>
      <c r="HG346" s="6"/>
      <c r="HH346" s="6"/>
      <c r="HI346" s="6"/>
      <c r="HJ346" s="6"/>
      <c r="HK346" s="6"/>
      <c r="HL346" s="6"/>
      <c r="HM346" s="6"/>
      <c r="HN346" s="6"/>
      <c r="HO346" s="6"/>
      <c r="HP346" s="6"/>
      <c r="HQ346" s="6"/>
      <c r="HR346" s="6"/>
      <c r="HS346" s="6"/>
      <c r="HT346" s="6"/>
      <c r="HU346" s="6"/>
      <c r="HV346" s="6"/>
      <c r="HW346" s="6"/>
      <c r="HX346" s="6"/>
      <c r="HY346" s="6"/>
      <c r="HZ346" s="6"/>
      <c r="IA346" s="6"/>
      <c r="IB346" s="6"/>
      <c r="IC346" s="6"/>
      <c r="ID346" s="6"/>
      <c r="IE346" s="6"/>
      <c r="IF346" s="6"/>
      <c r="IG346" s="6"/>
      <c r="IH346" s="6"/>
      <c r="II346" s="6"/>
      <c r="IJ346" s="6"/>
      <c r="IK346" s="6"/>
      <c r="IL346" s="6"/>
      <c r="IM346" s="6"/>
      <c r="IN346" s="6"/>
      <c r="IO346" s="6"/>
      <c r="IP346" s="6"/>
      <c r="IQ346" s="6"/>
      <c r="IR346" s="6"/>
      <c r="IS346" s="6"/>
      <c r="IT346" s="6"/>
      <c r="IU346" s="6"/>
      <c r="IV346" s="6"/>
    </row>
    <row r="347" spans="1:256"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c r="GI347" s="6"/>
      <c r="GJ347" s="6"/>
      <c r="GK347" s="6"/>
      <c r="GL347" s="6"/>
      <c r="GM347" s="6"/>
      <c r="GN347" s="6"/>
      <c r="GO347" s="6"/>
      <c r="GP347" s="6"/>
      <c r="GQ347" s="6"/>
      <c r="GR347" s="6"/>
      <c r="GS347" s="6"/>
      <c r="GT347" s="6"/>
      <c r="GU347" s="6"/>
      <c r="GV347" s="6"/>
      <c r="GW347" s="6"/>
      <c r="GX347" s="6"/>
      <c r="GY347" s="6"/>
      <c r="GZ347" s="6"/>
      <c r="HA347" s="6"/>
      <c r="HB347" s="6"/>
      <c r="HC347" s="6"/>
      <c r="HD347" s="6"/>
      <c r="HE347" s="6"/>
      <c r="HF347" s="6"/>
      <c r="HG347" s="6"/>
      <c r="HH347" s="6"/>
      <c r="HI347" s="6"/>
      <c r="HJ347" s="6"/>
      <c r="HK347" s="6"/>
      <c r="HL347" s="6"/>
      <c r="HM347" s="6"/>
      <c r="HN347" s="6"/>
      <c r="HO347" s="6"/>
      <c r="HP347" s="6"/>
      <c r="HQ347" s="6"/>
      <c r="HR347" s="6"/>
      <c r="HS347" s="6"/>
      <c r="HT347" s="6"/>
      <c r="HU347" s="6"/>
      <c r="HV347" s="6"/>
      <c r="HW347" s="6"/>
      <c r="HX347" s="6"/>
      <c r="HY347" s="6"/>
      <c r="HZ347" s="6"/>
      <c r="IA347" s="6"/>
      <c r="IB347" s="6"/>
      <c r="IC347" s="6"/>
      <c r="ID347" s="6"/>
      <c r="IE347" s="6"/>
      <c r="IF347" s="6"/>
      <c r="IG347" s="6"/>
      <c r="IH347" s="6"/>
      <c r="II347" s="6"/>
      <c r="IJ347" s="6"/>
      <c r="IK347" s="6"/>
      <c r="IL347" s="6"/>
      <c r="IM347" s="6"/>
      <c r="IN347" s="6"/>
      <c r="IO347" s="6"/>
      <c r="IP347" s="6"/>
      <c r="IQ347" s="6"/>
      <c r="IR347" s="6"/>
      <c r="IS347" s="6"/>
      <c r="IT347" s="6"/>
      <c r="IU347" s="6"/>
      <c r="IV347" s="6"/>
    </row>
    <row r="348" spans="1:256"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c r="GI348" s="6"/>
      <c r="GJ348" s="6"/>
      <c r="GK348" s="6"/>
      <c r="GL348" s="6"/>
      <c r="GM348" s="6"/>
      <c r="GN348" s="6"/>
      <c r="GO348" s="6"/>
      <c r="GP348" s="6"/>
      <c r="GQ348" s="6"/>
      <c r="GR348" s="6"/>
      <c r="GS348" s="6"/>
      <c r="GT348" s="6"/>
      <c r="GU348" s="6"/>
      <c r="GV348" s="6"/>
      <c r="GW348" s="6"/>
      <c r="GX348" s="6"/>
      <c r="GY348" s="6"/>
      <c r="GZ348" s="6"/>
      <c r="HA348" s="6"/>
      <c r="HB348" s="6"/>
      <c r="HC348" s="6"/>
      <c r="HD348" s="6"/>
      <c r="HE348" s="6"/>
      <c r="HF348" s="6"/>
      <c r="HG348" s="6"/>
      <c r="HH348" s="6"/>
      <c r="HI348" s="6"/>
      <c r="HJ348" s="6"/>
      <c r="HK348" s="6"/>
      <c r="HL348" s="6"/>
      <c r="HM348" s="6"/>
      <c r="HN348" s="6"/>
      <c r="HO348" s="6"/>
      <c r="HP348" s="6"/>
      <c r="HQ348" s="6"/>
      <c r="HR348" s="6"/>
      <c r="HS348" s="6"/>
      <c r="HT348" s="6"/>
      <c r="HU348" s="6"/>
      <c r="HV348" s="6"/>
      <c r="HW348" s="6"/>
      <c r="HX348" s="6"/>
      <c r="HY348" s="6"/>
      <c r="HZ348" s="6"/>
      <c r="IA348" s="6"/>
      <c r="IB348" s="6"/>
      <c r="IC348" s="6"/>
      <c r="ID348" s="6"/>
      <c r="IE348" s="6"/>
      <c r="IF348" s="6"/>
      <c r="IG348" s="6"/>
      <c r="IH348" s="6"/>
      <c r="II348" s="6"/>
      <c r="IJ348" s="6"/>
      <c r="IK348" s="6"/>
      <c r="IL348" s="6"/>
      <c r="IM348" s="6"/>
      <c r="IN348" s="6"/>
      <c r="IO348" s="6"/>
      <c r="IP348" s="6"/>
      <c r="IQ348" s="6"/>
      <c r="IR348" s="6"/>
      <c r="IS348" s="6"/>
      <c r="IT348" s="6"/>
      <c r="IU348" s="6"/>
      <c r="IV348" s="6"/>
    </row>
    <row r="349" spans="1:256"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6"/>
      <c r="FL349" s="6"/>
      <c r="FM349" s="6"/>
      <c r="FN349" s="6"/>
      <c r="FO349" s="6"/>
      <c r="FP349" s="6"/>
      <c r="FQ349" s="6"/>
      <c r="FR349" s="6"/>
      <c r="FS349" s="6"/>
      <c r="FT349" s="6"/>
      <c r="FU349" s="6"/>
      <c r="FV349" s="6"/>
      <c r="FW349" s="6"/>
      <c r="FX349" s="6"/>
      <c r="FY349" s="6"/>
      <c r="FZ349" s="6"/>
      <c r="GA349" s="6"/>
      <c r="GB349" s="6"/>
      <c r="GC349" s="6"/>
      <c r="GD349" s="6"/>
      <c r="GE349" s="6"/>
      <c r="GF349" s="6"/>
      <c r="GG349" s="6"/>
      <c r="GH349" s="6"/>
      <c r="GI349" s="6"/>
      <c r="GJ349" s="6"/>
      <c r="GK349" s="6"/>
      <c r="GL349" s="6"/>
      <c r="GM349" s="6"/>
      <c r="GN349" s="6"/>
      <c r="GO349" s="6"/>
      <c r="GP349" s="6"/>
      <c r="GQ349" s="6"/>
      <c r="GR349" s="6"/>
      <c r="GS349" s="6"/>
      <c r="GT349" s="6"/>
      <c r="GU349" s="6"/>
      <c r="GV349" s="6"/>
      <c r="GW349" s="6"/>
      <c r="GX349" s="6"/>
      <c r="GY349" s="6"/>
      <c r="GZ349" s="6"/>
      <c r="HA349" s="6"/>
      <c r="HB349" s="6"/>
      <c r="HC349" s="6"/>
      <c r="HD349" s="6"/>
      <c r="HE349" s="6"/>
      <c r="HF349" s="6"/>
      <c r="HG349" s="6"/>
      <c r="HH349" s="6"/>
      <c r="HI349" s="6"/>
      <c r="HJ349" s="6"/>
      <c r="HK349" s="6"/>
      <c r="HL349" s="6"/>
      <c r="HM349" s="6"/>
      <c r="HN349" s="6"/>
      <c r="HO349" s="6"/>
      <c r="HP349" s="6"/>
      <c r="HQ349" s="6"/>
      <c r="HR349" s="6"/>
      <c r="HS349" s="6"/>
      <c r="HT349" s="6"/>
      <c r="HU349" s="6"/>
      <c r="HV349" s="6"/>
      <c r="HW349" s="6"/>
      <c r="HX349" s="6"/>
      <c r="HY349" s="6"/>
      <c r="HZ349" s="6"/>
      <c r="IA349" s="6"/>
      <c r="IB349" s="6"/>
      <c r="IC349" s="6"/>
      <c r="ID349" s="6"/>
      <c r="IE349" s="6"/>
      <c r="IF349" s="6"/>
      <c r="IG349" s="6"/>
      <c r="IH349" s="6"/>
      <c r="II349" s="6"/>
      <c r="IJ349" s="6"/>
      <c r="IK349" s="6"/>
      <c r="IL349" s="6"/>
      <c r="IM349" s="6"/>
      <c r="IN349" s="6"/>
      <c r="IO349" s="6"/>
      <c r="IP349" s="6"/>
      <c r="IQ349" s="6"/>
      <c r="IR349" s="6"/>
      <c r="IS349" s="6"/>
      <c r="IT349" s="6"/>
      <c r="IU349" s="6"/>
      <c r="IV349" s="6"/>
    </row>
    <row r="350" spans="1:256"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c r="GI350" s="6"/>
      <c r="GJ350" s="6"/>
      <c r="GK350" s="6"/>
      <c r="GL350" s="6"/>
      <c r="GM350" s="6"/>
      <c r="GN350" s="6"/>
      <c r="GO350" s="6"/>
      <c r="GP350" s="6"/>
      <c r="GQ350" s="6"/>
      <c r="GR350" s="6"/>
      <c r="GS350" s="6"/>
      <c r="GT350" s="6"/>
      <c r="GU350" s="6"/>
      <c r="GV350" s="6"/>
      <c r="GW350" s="6"/>
      <c r="GX350" s="6"/>
      <c r="GY350" s="6"/>
      <c r="GZ350" s="6"/>
      <c r="HA350" s="6"/>
      <c r="HB350" s="6"/>
      <c r="HC350" s="6"/>
      <c r="HD350" s="6"/>
      <c r="HE350" s="6"/>
      <c r="HF350" s="6"/>
      <c r="HG350" s="6"/>
      <c r="HH350" s="6"/>
      <c r="HI350" s="6"/>
      <c r="HJ350" s="6"/>
      <c r="HK350" s="6"/>
      <c r="HL350" s="6"/>
      <c r="HM350" s="6"/>
      <c r="HN350" s="6"/>
      <c r="HO350" s="6"/>
      <c r="HP350" s="6"/>
      <c r="HQ350" s="6"/>
      <c r="HR350" s="6"/>
      <c r="HS350" s="6"/>
      <c r="HT350" s="6"/>
      <c r="HU350" s="6"/>
      <c r="HV350" s="6"/>
      <c r="HW350" s="6"/>
      <c r="HX350" s="6"/>
      <c r="HY350" s="6"/>
      <c r="HZ350" s="6"/>
      <c r="IA350" s="6"/>
      <c r="IB350" s="6"/>
      <c r="IC350" s="6"/>
      <c r="ID350" s="6"/>
      <c r="IE350" s="6"/>
      <c r="IF350" s="6"/>
      <c r="IG350" s="6"/>
      <c r="IH350" s="6"/>
      <c r="II350" s="6"/>
      <c r="IJ350" s="6"/>
      <c r="IK350" s="6"/>
      <c r="IL350" s="6"/>
      <c r="IM350" s="6"/>
      <c r="IN350" s="6"/>
      <c r="IO350" s="6"/>
      <c r="IP350" s="6"/>
      <c r="IQ350" s="6"/>
      <c r="IR350" s="6"/>
      <c r="IS350" s="6"/>
      <c r="IT350" s="6"/>
      <c r="IU350" s="6"/>
      <c r="IV350" s="6"/>
    </row>
    <row r="351" spans="1:256"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c r="GI351" s="6"/>
      <c r="GJ351" s="6"/>
      <c r="GK351" s="6"/>
      <c r="GL351" s="6"/>
      <c r="GM351" s="6"/>
      <c r="GN351" s="6"/>
      <c r="GO351" s="6"/>
      <c r="GP351" s="6"/>
      <c r="GQ351" s="6"/>
      <c r="GR351" s="6"/>
      <c r="GS351" s="6"/>
      <c r="GT351" s="6"/>
      <c r="GU351" s="6"/>
      <c r="GV351" s="6"/>
      <c r="GW351" s="6"/>
      <c r="GX351" s="6"/>
      <c r="GY351" s="6"/>
      <c r="GZ351" s="6"/>
      <c r="HA351" s="6"/>
      <c r="HB351" s="6"/>
      <c r="HC351" s="6"/>
      <c r="HD351" s="6"/>
      <c r="HE351" s="6"/>
      <c r="HF351" s="6"/>
      <c r="HG351" s="6"/>
      <c r="HH351" s="6"/>
      <c r="HI351" s="6"/>
      <c r="HJ351" s="6"/>
      <c r="HK351" s="6"/>
      <c r="HL351" s="6"/>
      <c r="HM351" s="6"/>
      <c r="HN351" s="6"/>
      <c r="HO351" s="6"/>
      <c r="HP351" s="6"/>
      <c r="HQ351" s="6"/>
      <c r="HR351" s="6"/>
      <c r="HS351" s="6"/>
      <c r="HT351" s="6"/>
      <c r="HU351" s="6"/>
      <c r="HV351" s="6"/>
      <c r="HW351" s="6"/>
      <c r="HX351" s="6"/>
      <c r="HY351" s="6"/>
      <c r="HZ351" s="6"/>
      <c r="IA351" s="6"/>
      <c r="IB351" s="6"/>
      <c r="IC351" s="6"/>
      <c r="ID351" s="6"/>
      <c r="IE351" s="6"/>
      <c r="IF351" s="6"/>
      <c r="IG351" s="6"/>
      <c r="IH351" s="6"/>
      <c r="II351" s="6"/>
      <c r="IJ351" s="6"/>
      <c r="IK351" s="6"/>
      <c r="IL351" s="6"/>
      <c r="IM351" s="6"/>
      <c r="IN351" s="6"/>
      <c r="IO351" s="6"/>
      <c r="IP351" s="6"/>
      <c r="IQ351" s="6"/>
      <c r="IR351" s="6"/>
      <c r="IS351" s="6"/>
      <c r="IT351" s="6"/>
      <c r="IU351" s="6"/>
      <c r="IV351" s="6"/>
    </row>
    <row r="352" spans="1:256"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6"/>
      <c r="FL352" s="6"/>
      <c r="FM352" s="6"/>
      <c r="FN352" s="6"/>
      <c r="FO352" s="6"/>
      <c r="FP352" s="6"/>
      <c r="FQ352" s="6"/>
      <c r="FR352" s="6"/>
      <c r="FS352" s="6"/>
      <c r="FT352" s="6"/>
      <c r="FU352" s="6"/>
      <c r="FV352" s="6"/>
      <c r="FW352" s="6"/>
      <c r="FX352" s="6"/>
      <c r="FY352" s="6"/>
      <c r="FZ352" s="6"/>
      <c r="GA352" s="6"/>
      <c r="GB352" s="6"/>
      <c r="GC352" s="6"/>
      <c r="GD352" s="6"/>
      <c r="GE352" s="6"/>
      <c r="GF352" s="6"/>
      <c r="GG352" s="6"/>
      <c r="GH352" s="6"/>
      <c r="GI352" s="6"/>
      <c r="GJ352" s="6"/>
      <c r="GK352" s="6"/>
      <c r="GL352" s="6"/>
      <c r="GM352" s="6"/>
      <c r="GN352" s="6"/>
      <c r="GO352" s="6"/>
      <c r="GP352" s="6"/>
      <c r="GQ352" s="6"/>
      <c r="GR352" s="6"/>
      <c r="GS352" s="6"/>
      <c r="GT352" s="6"/>
      <c r="GU352" s="6"/>
      <c r="GV352" s="6"/>
      <c r="GW352" s="6"/>
      <c r="GX352" s="6"/>
      <c r="GY352" s="6"/>
      <c r="GZ352" s="6"/>
      <c r="HA352" s="6"/>
      <c r="HB352" s="6"/>
      <c r="HC352" s="6"/>
      <c r="HD352" s="6"/>
      <c r="HE352" s="6"/>
      <c r="HF352" s="6"/>
      <c r="HG352" s="6"/>
      <c r="HH352" s="6"/>
      <c r="HI352" s="6"/>
      <c r="HJ352" s="6"/>
      <c r="HK352" s="6"/>
      <c r="HL352" s="6"/>
      <c r="HM352" s="6"/>
      <c r="HN352" s="6"/>
      <c r="HO352" s="6"/>
      <c r="HP352" s="6"/>
      <c r="HQ352" s="6"/>
      <c r="HR352" s="6"/>
      <c r="HS352" s="6"/>
      <c r="HT352" s="6"/>
      <c r="HU352" s="6"/>
      <c r="HV352" s="6"/>
      <c r="HW352" s="6"/>
      <c r="HX352" s="6"/>
      <c r="HY352" s="6"/>
      <c r="HZ352" s="6"/>
      <c r="IA352" s="6"/>
      <c r="IB352" s="6"/>
      <c r="IC352" s="6"/>
      <c r="ID352" s="6"/>
      <c r="IE352" s="6"/>
      <c r="IF352" s="6"/>
      <c r="IG352" s="6"/>
      <c r="IH352" s="6"/>
      <c r="II352" s="6"/>
      <c r="IJ352" s="6"/>
      <c r="IK352" s="6"/>
      <c r="IL352" s="6"/>
      <c r="IM352" s="6"/>
      <c r="IN352" s="6"/>
      <c r="IO352" s="6"/>
      <c r="IP352" s="6"/>
      <c r="IQ352" s="6"/>
      <c r="IR352" s="6"/>
      <c r="IS352" s="6"/>
      <c r="IT352" s="6"/>
      <c r="IU352" s="6"/>
      <c r="IV352" s="6"/>
    </row>
    <row r="353" spans="1:256"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c r="GI353" s="6"/>
      <c r="GJ353" s="6"/>
      <c r="GK353" s="6"/>
      <c r="GL353" s="6"/>
      <c r="GM353" s="6"/>
      <c r="GN353" s="6"/>
      <c r="GO353" s="6"/>
      <c r="GP353" s="6"/>
      <c r="GQ353" s="6"/>
      <c r="GR353" s="6"/>
      <c r="GS353" s="6"/>
      <c r="GT353" s="6"/>
      <c r="GU353" s="6"/>
      <c r="GV353" s="6"/>
      <c r="GW353" s="6"/>
      <c r="GX353" s="6"/>
      <c r="GY353" s="6"/>
      <c r="GZ353" s="6"/>
      <c r="HA353" s="6"/>
      <c r="HB353" s="6"/>
      <c r="HC353" s="6"/>
      <c r="HD353" s="6"/>
      <c r="HE353" s="6"/>
      <c r="HF353" s="6"/>
      <c r="HG353" s="6"/>
      <c r="HH353" s="6"/>
      <c r="HI353" s="6"/>
      <c r="HJ353" s="6"/>
      <c r="HK353" s="6"/>
      <c r="HL353" s="6"/>
      <c r="HM353" s="6"/>
      <c r="HN353" s="6"/>
      <c r="HO353" s="6"/>
      <c r="HP353" s="6"/>
      <c r="HQ353" s="6"/>
      <c r="HR353" s="6"/>
      <c r="HS353" s="6"/>
      <c r="HT353" s="6"/>
      <c r="HU353" s="6"/>
      <c r="HV353" s="6"/>
      <c r="HW353" s="6"/>
      <c r="HX353" s="6"/>
      <c r="HY353" s="6"/>
      <c r="HZ353" s="6"/>
      <c r="IA353" s="6"/>
      <c r="IB353" s="6"/>
      <c r="IC353" s="6"/>
      <c r="ID353" s="6"/>
      <c r="IE353" s="6"/>
      <c r="IF353" s="6"/>
      <c r="IG353" s="6"/>
      <c r="IH353" s="6"/>
      <c r="II353" s="6"/>
      <c r="IJ353" s="6"/>
      <c r="IK353" s="6"/>
      <c r="IL353" s="6"/>
      <c r="IM353" s="6"/>
      <c r="IN353" s="6"/>
      <c r="IO353" s="6"/>
      <c r="IP353" s="6"/>
      <c r="IQ353" s="6"/>
      <c r="IR353" s="6"/>
      <c r="IS353" s="6"/>
      <c r="IT353" s="6"/>
      <c r="IU353" s="6"/>
      <c r="IV353" s="6"/>
    </row>
    <row r="354" spans="1:256"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c r="GI354" s="6"/>
      <c r="GJ354" s="6"/>
      <c r="GK354" s="6"/>
      <c r="GL354" s="6"/>
      <c r="GM354" s="6"/>
      <c r="GN354" s="6"/>
      <c r="GO354" s="6"/>
      <c r="GP354" s="6"/>
      <c r="GQ354" s="6"/>
      <c r="GR354" s="6"/>
      <c r="GS354" s="6"/>
      <c r="GT354" s="6"/>
      <c r="GU354" s="6"/>
      <c r="GV354" s="6"/>
      <c r="GW354" s="6"/>
      <c r="GX354" s="6"/>
      <c r="GY354" s="6"/>
      <c r="GZ354" s="6"/>
      <c r="HA354" s="6"/>
      <c r="HB354" s="6"/>
      <c r="HC354" s="6"/>
      <c r="HD354" s="6"/>
      <c r="HE354" s="6"/>
      <c r="HF354" s="6"/>
      <c r="HG354" s="6"/>
      <c r="HH354" s="6"/>
      <c r="HI354" s="6"/>
      <c r="HJ354" s="6"/>
      <c r="HK354" s="6"/>
      <c r="HL354" s="6"/>
      <c r="HM354" s="6"/>
      <c r="HN354" s="6"/>
      <c r="HO354" s="6"/>
      <c r="HP354" s="6"/>
      <c r="HQ354" s="6"/>
      <c r="HR354" s="6"/>
      <c r="HS354" s="6"/>
      <c r="HT354" s="6"/>
      <c r="HU354" s="6"/>
      <c r="HV354" s="6"/>
      <c r="HW354" s="6"/>
      <c r="HX354" s="6"/>
      <c r="HY354" s="6"/>
      <c r="HZ354" s="6"/>
      <c r="IA354" s="6"/>
      <c r="IB354" s="6"/>
      <c r="IC354" s="6"/>
      <c r="ID354" s="6"/>
      <c r="IE354" s="6"/>
      <c r="IF354" s="6"/>
      <c r="IG354" s="6"/>
      <c r="IH354" s="6"/>
      <c r="II354" s="6"/>
      <c r="IJ354" s="6"/>
      <c r="IK354" s="6"/>
      <c r="IL354" s="6"/>
      <c r="IM354" s="6"/>
      <c r="IN354" s="6"/>
      <c r="IO354" s="6"/>
      <c r="IP354" s="6"/>
      <c r="IQ354" s="6"/>
      <c r="IR354" s="6"/>
      <c r="IS354" s="6"/>
      <c r="IT354" s="6"/>
      <c r="IU354" s="6"/>
      <c r="IV354" s="6"/>
    </row>
    <row r="355" spans="1:256"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c r="GI355" s="6"/>
      <c r="GJ355" s="6"/>
      <c r="GK355" s="6"/>
      <c r="GL355" s="6"/>
      <c r="GM355" s="6"/>
      <c r="GN355" s="6"/>
      <c r="GO355" s="6"/>
      <c r="GP355" s="6"/>
      <c r="GQ355" s="6"/>
      <c r="GR355" s="6"/>
      <c r="GS355" s="6"/>
      <c r="GT355" s="6"/>
      <c r="GU355" s="6"/>
      <c r="GV355" s="6"/>
      <c r="GW355" s="6"/>
      <c r="GX355" s="6"/>
      <c r="GY355" s="6"/>
      <c r="GZ355" s="6"/>
      <c r="HA355" s="6"/>
      <c r="HB355" s="6"/>
      <c r="HC355" s="6"/>
      <c r="HD355" s="6"/>
      <c r="HE355" s="6"/>
      <c r="HF355" s="6"/>
      <c r="HG355" s="6"/>
      <c r="HH355" s="6"/>
      <c r="HI355" s="6"/>
      <c r="HJ355" s="6"/>
      <c r="HK355" s="6"/>
      <c r="HL355" s="6"/>
      <c r="HM355" s="6"/>
      <c r="HN355" s="6"/>
      <c r="HO355" s="6"/>
      <c r="HP355" s="6"/>
      <c r="HQ355" s="6"/>
      <c r="HR355" s="6"/>
      <c r="HS355" s="6"/>
      <c r="HT355" s="6"/>
      <c r="HU355" s="6"/>
      <c r="HV355" s="6"/>
      <c r="HW355" s="6"/>
      <c r="HX355" s="6"/>
      <c r="HY355" s="6"/>
      <c r="HZ355" s="6"/>
      <c r="IA355" s="6"/>
      <c r="IB355" s="6"/>
      <c r="IC355" s="6"/>
      <c r="ID355" s="6"/>
      <c r="IE355" s="6"/>
      <c r="IF355" s="6"/>
      <c r="IG355" s="6"/>
      <c r="IH355" s="6"/>
      <c r="II355" s="6"/>
      <c r="IJ355" s="6"/>
      <c r="IK355" s="6"/>
      <c r="IL355" s="6"/>
      <c r="IM355" s="6"/>
      <c r="IN355" s="6"/>
      <c r="IO355" s="6"/>
      <c r="IP355" s="6"/>
      <c r="IQ355" s="6"/>
      <c r="IR355" s="6"/>
      <c r="IS355" s="6"/>
      <c r="IT355" s="6"/>
      <c r="IU355" s="6"/>
      <c r="IV355" s="6"/>
    </row>
  </sheetData>
  <sheetProtection/>
  <mergeCells count="2">
    <mergeCell ref="A1:D1"/>
    <mergeCell ref="A67:D67"/>
  </mergeCells>
  <printOptions horizontalCentered="1"/>
  <pageMargins left="0.5" right="0.5" top="0.5513888888888889" bottom="0.5" header="0" footer="0"/>
  <pageSetup horizontalDpi="300" verticalDpi="300" orientation="portrait" paperSize="9" scale="61" r:id="rId2"/>
  <rowBreaks count="4" manualBreakCount="4">
    <brk id="66" max="255" man="1"/>
    <brk id="131" max="255" man="1"/>
    <brk id="262" max="0" man="1"/>
    <brk id="12074" min="3" max="31099" man="1"/>
  </rowBreaks>
  <colBreaks count="2" manualBreakCount="2">
    <brk id="16" max="65535" man="1"/>
    <brk id="262" max="0"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M132"/>
  <sheetViews>
    <sheetView showGridLines="0" showOutlineSymbols="0" zoomScale="80" zoomScaleNormal="80" workbookViewId="0" topLeftCell="A1">
      <selection activeCell="A1" sqref="A1"/>
    </sheetView>
  </sheetViews>
  <sheetFormatPr defaultColWidth="8.88671875" defaultRowHeight="15"/>
  <cols>
    <col min="1" max="1" width="10.6640625" style="189" customWidth="1"/>
    <col min="2" max="2" width="27.6640625" style="189" customWidth="1"/>
    <col min="3" max="3" width="12.6640625" style="189" customWidth="1"/>
    <col min="4" max="4" width="19.88671875" style="189" customWidth="1"/>
    <col min="5" max="5" width="4.21484375" style="189" customWidth="1"/>
    <col min="6" max="6" width="27.6640625" style="189" customWidth="1"/>
    <col min="7" max="7" width="12.6640625" style="189" customWidth="1"/>
    <col min="8" max="8" width="18.6640625" style="189" customWidth="1"/>
    <col min="9" max="9" width="10.6640625" style="189" customWidth="1"/>
    <col min="10" max="10" width="27.6640625" style="189" customWidth="1"/>
    <col min="11" max="11" width="12.6640625" style="189" customWidth="1"/>
    <col min="12" max="12" width="18.6640625" style="189" customWidth="1"/>
    <col min="13" max="16384" width="9.6640625" style="189" customWidth="1"/>
  </cols>
  <sheetData>
    <row r="1" spans="1:13" ht="15.75">
      <c r="A1" s="198" t="s">
        <v>400</v>
      </c>
      <c r="B1" s="192"/>
      <c r="C1" s="192"/>
      <c r="D1" s="192"/>
      <c r="E1"/>
      <c r="F1"/>
      <c r="G1"/>
      <c r="H1"/>
      <c r="I1"/>
      <c r="J1"/>
      <c r="K1"/>
      <c r="L1"/>
      <c r="M1" s="182"/>
    </row>
    <row r="2" spans="1:13" ht="24" customHeight="1">
      <c r="A2" s="176"/>
      <c r="B2" s="176"/>
      <c r="C2" s="176"/>
      <c r="D2" s="176"/>
      <c r="E2"/>
      <c r="F2"/>
      <c r="G2"/>
      <c r="H2"/>
      <c r="I2"/>
      <c r="J2"/>
      <c r="K2"/>
      <c r="L2" s="428"/>
      <c r="M2" s="182"/>
    </row>
    <row r="3" spans="1:13" ht="15">
      <c r="A3" s="176"/>
      <c r="B3" s="176"/>
      <c r="C3" s="169" t="s">
        <v>360</v>
      </c>
      <c r="D3" s="450"/>
      <c r="E3" s="234"/>
      <c r="F3"/>
      <c r="G3"/>
      <c r="H3"/>
      <c r="I3"/>
      <c r="J3"/>
      <c r="K3" s="430"/>
      <c r="L3" s="429"/>
      <c r="M3" s="242"/>
    </row>
    <row r="4" spans="1:13" ht="15">
      <c r="A4" s="176"/>
      <c r="B4" s="176"/>
      <c r="C4" s="169" t="s">
        <v>303</v>
      </c>
      <c r="D4" s="451"/>
      <c r="E4" s="234"/>
      <c r="F4"/>
      <c r="G4"/>
      <c r="H4"/>
      <c r="I4"/>
      <c r="J4"/>
      <c r="K4" s="430"/>
      <c r="L4" s="429"/>
      <c r="M4" s="242"/>
    </row>
    <row r="5" spans="1:13" ht="15.75" customHeight="1">
      <c r="A5" s="176"/>
      <c r="B5" s="176"/>
      <c r="C5" s="175"/>
      <c r="D5" s="175"/>
      <c r="E5"/>
      <c r="F5"/>
      <c r="G5"/>
      <c r="H5"/>
      <c r="I5"/>
      <c r="J5"/>
      <c r="K5" s="430"/>
      <c r="L5" s="429"/>
      <c r="M5" s="182"/>
    </row>
    <row r="6" spans="1:13" ht="13.5" customHeight="1">
      <c r="A6" s="199" t="s">
        <v>273</v>
      </c>
      <c r="B6" s="215"/>
      <c r="C6" s="215"/>
      <c r="D6" s="215"/>
      <c r="E6"/>
      <c r="F6"/>
      <c r="G6"/>
      <c r="H6"/>
      <c r="I6"/>
      <c r="J6"/>
      <c r="K6" s="430"/>
      <c r="L6" s="429"/>
      <c r="M6" s="182"/>
    </row>
    <row r="7" spans="1:13" ht="15">
      <c r="A7" s="176"/>
      <c r="B7" s="176" t="s">
        <v>279</v>
      </c>
      <c r="C7" s="176"/>
      <c r="D7" s="452"/>
      <c r="E7" s="234"/>
      <c r="F7"/>
      <c r="G7"/>
      <c r="H7"/>
      <c r="I7"/>
      <c r="J7"/>
      <c r="K7" s="430"/>
      <c r="L7" s="429"/>
      <c r="M7" s="242"/>
    </row>
    <row r="8" spans="1:13" ht="15">
      <c r="A8" s="176"/>
      <c r="B8" s="175" t="s">
        <v>280</v>
      </c>
      <c r="C8" s="175"/>
      <c r="D8" s="452"/>
      <c r="E8" s="234"/>
      <c r="F8"/>
      <c r="G8"/>
      <c r="H8"/>
      <c r="I8"/>
      <c r="J8"/>
      <c r="K8" s="430"/>
      <c r="L8" s="429"/>
      <c r="M8" s="242"/>
    </row>
    <row r="9" spans="1:13" ht="15">
      <c r="A9" s="176"/>
      <c r="B9" s="175" t="s">
        <v>281</v>
      </c>
      <c r="C9" s="175"/>
      <c r="D9" s="452"/>
      <c r="E9" s="234"/>
      <c r="F9"/>
      <c r="G9"/>
      <c r="H9"/>
      <c r="I9"/>
      <c r="J9"/>
      <c r="K9" s="430"/>
      <c r="L9" s="429"/>
      <c r="M9" s="242"/>
    </row>
    <row r="10" spans="1:13" ht="15">
      <c r="A10" s="176"/>
      <c r="B10" s="175" t="s">
        <v>282</v>
      </c>
      <c r="C10" s="175"/>
      <c r="D10" s="452"/>
      <c r="E10" s="234"/>
      <c r="F10"/>
      <c r="G10"/>
      <c r="H10"/>
      <c r="I10"/>
      <c r="J10"/>
      <c r="K10" s="430"/>
      <c r="L10" s="429"/>
      <c r="M10" s="242"/>
    </row>
    <row r="11" spans="1:13" ht="15">
      <c r="A11" s="176"/>
      <c r="B11" s="175" t="s">
        <v>283</v>
      </c>
      <c r="C11" s="175"/>
      <c r="D11" s="452"/>
      <c r="E11" s="234"/>
      <c r="F11"/>
      <c r="G11"/>
      <c r="H11"/>
      <c r="I11"/>
      <c r="J11"/>
      <c r="K11" s="430"/>
      <c r="L11" s="429"/>
      <c r="M11" s="242"/>
    </row>
    <row r="12" spans="1:13" ht="15">
      <c r="A12" s="176"/>
      <c r="B12" s="175" t="s">
        <v>284</v>
      </c>
      <c r="C12" s="175"/>
      <c r="D12" s="452"/>
      <c r="E12" s="234"/>
      <c r="F12"/>
      <c r="G12"/>
      <c r="H12"/>
      <c r="I12"/>
      <c r="J12"/>
      <c r="K12" s="430"/>
      <c r="L12" s="429"/>
      <c r="M12" s="242"/>
    </row>
    <row r="13" spans="1:13" ht="15">
      <c r="A13" s="176"/>
      <c r="B13" s="175" t="s">
        <v>285</v>
      </c>
      <c r="C13" s="175"/>
      <c r="D13" s="452"/>
      <c r="E13" s="234"/>
      <c r="F13"/>
      <c r="G13"/>
      <c r="H13"/>
      <c r="I13"/>
      <c r="J13"/>
      <c r="K13" s="430"/>
      <c r="L13" s="429"/>
      <c r="M13" s="242"/>
    </row>
    <row r="14" spans="1:13" ht="15">
      <c r="A14" s="176"/>
      <c r="B14" s="175" t="s">
        <v>286</v>
      </c>
      <c r="C14" s="175"/>
      <c r="D14" s="452"/>
      <c r="E14" s="234"/>
      <c r="F14"/>
      <c r="G14"/>
      <c r="H14"/>
      <c r="I14"/>
      <c r="J14"/>
      <c r="K14" s="430"/>
      <c r="L14" s="429"/>
      <c r="M14" s="242"/>
    </row>
    <row r="15" spans="1:13" ht="15">
      <c r="A15" s="176"/>
      <c r="B15" s="175" t="s">
        <v>287</v>
      </c>
      <c r="C15" s="175"/>
      <c r="D15" s="452"/>
      <c r="E15" s="234"/>
      <c r="F15"/>
      <c r="G15"/>
      <c r="H15"/>
      <c r="I15"/>
      <c r="J15"/>
      <c r="K15" s="430"/>
      <c r="L15" s="429"/>
      <c r="M15" s="242"/>
    </row>
    <row r="16" spans="1:13" ht="15">
      <c r="A16" s="176"/>
      <c r="B16" s="175" t="s">
        <v>288</v>
      </c>
      <c r="C16" s="175"/>
      <c r="D16" s="452"/>
      <c r="E16" s="234"/>
      <c r="F16"/>
      <c r="G16"/>
      <c r="H16"/>
      <c r="I16"/>
      <c r="J16"/>
      <c r="K16" s="430"/>
      <c r="L16" s="429"/>
      <c r="M16" s="242"/>
    </row>
    <row r="17" spans="1:13" ht="15">
      <c r="A17" s="176"/>
      <c r="B17" s="175" t="s">
        <v>289</v>
      </c>
      <c r="C17" s="175"/>
      <c r="D17" s="452"/>
      <c r="E17" s="234"/>
      <c r="F17"/>
      <c r="G17"/>
      <c r="H17"/>
      <c r="I17"/>
      <c r="J17"/>
      <c r="K17" s="430"/>
      <c r="L17" s="429"/>
      <c r="M17" s="242"/>
    </row>
    <row r="18" spans="1:13" ht="15">
      <c r="A18" s="176"/>
      <c r="B18" s="175" t="s">
        <v>290</v>
      </c>
      <c r="C18" s="175"/>
      <c r="D18" s="452"/>
      <c r="E18" s="234"/>
      <c r="F18"/>
      <c r="G18"/>
      <c r="H18"/>
      <c r="I18"/>
      <c r="J18"/>
      <c r="K18" s="430"/>
      <c r="L18" s="429"/>
      <c r="M18" s="242"/>
    </row>
    <row r="19" spans="1:13" ht="15">
      <c r="A19" s="176"/>
      <c r="B19" s="453"/>
      <c r="C19" s="453"/>
      <c r="D19" s="452"/>
      <c r="E19" s="234"/>
      <c r="F19"/>
      <c r="G19"/>
      <c r="H19"/>
      <c r="I19"/>
      <c r="J19"/>
      <c r="K19" s="430"/>
      <c r="L19" s="429"/>
      <c r="M19" s="242"/>
    </row>
    <row r="20" spans="1:13" ht="15">
      <c r="A20" s="176"/>
      <c r="B20" s="453"/>
      <c r="C20" s="453"/>
      <c r="D20" s="452"/>
      <c r="E20" s="234"/>
      <c r="F20"/>
      <c r="G20"/>
      <c r="H20"/>
      <c r="I20"/>
      <c r="J20"/>
      <c r="K20" s="430"/>
      <c r="L20" s="429"/>
      <c r="M20" s="242"/>
    </row>
    <row r="21" spans="1:13" ht="15.75" customHeight="1">
      <c r="A21" s="176"/>
      <c r="B21" s="175"/>
      <c r="C21" s="217" t="s">
        <v>304</v>
      </c>
      <c r="D21" s="235">
        <f>SUM(D7:D20)</f>
        <v>0</v>
      </c>
      <c r="E21" s="234"/>
      <c r="F21"/>
      <c r="G21"/>
      <c r="H21"/>
      <c r="I21"/>
      <c r="J21"/>
      <c r="K21" s="430"/>
      <c r="L21" s="429"/>
      <c r="M21" s="242"/>
    </row>
    <row r="22" spans="1:13" ht="31.5" customHeight="1">
      <c r="A22" s="176"/>
      <c r="B22" s="176"/>
      <c r="C22" s="176"/>
      <c r="D22" s="175"/>
      <c r="E22"/>
      <c r="F22"/>
      <c r="G22"/>
      <c r="H22"/>
      <c r="I22"/>
      <c r="J22"/>
      <c r="K22" s="430"/>
      <c r="L22" s="429"/>
      <c r="M22" s="182"/>
    </row>
    <row r="23" spans="1:13" ht="15">
      <c r="A23" s="199" t="s">
        <v>274</v>
      </c>
      <c r="B23" s="215"/>
      <c r="C23" s="215"/>
      <c r="D23" s="215"/>
      <c r="E23"/>
      <c r="F23"/>
      <c r="G23"/>
      <c r="H23"/>
      <c r="I23"/>
      <c r="J23"/>
      <c r="K23" s="430"/>
      <c r="L23" s="429"/>
      <c r="M23" s="182"/>
    </row>
    <row r="24" spans="1:13" ht="15">
      <c r="A24" s="176"/>
      <c r="B24" s="176" t="s">
        <v>354</v>
      </c>
      <c r="C24" s="176"/>
      <c r="D24" s="452"/>
      <c r="E24" s="234"/>
      <c r="F24"/>
      <c r="G24"/>
      <c r="H24"/>
      <c r="I24"/>
      <c r="J24"/>
      <c r="K24" s="430"/>
      <c r="L24" s="429"/>
      <c r="M24" s="242"/>
    </row>
    <row r="25" spans="1:13" ht="15">
      <c r="A25" s="176"/>
      <c r="B25" s="175" t="s">
        <v>291</v>
      </c>
      <c r="C25" s="175"/>
      <c r="D25" s="452"/>
      <c r="E25" s="234"/>
      <c r="F25"/>
      <c r="G25"/>
      <c r="H25"/>
      <c r="I25"/>
      <c r="J25"/>
      <c r="K25" s="430"/>
      <c r="L25" s="429"/>
      <c r="M25" s="242"/>
    </row>
    <row r="26" spans="1:13" ht="15">
      <c r="A26" s="176"/>
      <c r="B26" s="175" t="s">
        <v>292</v>
      </c>
      <c r="C26" s="175"/>
      <c r="D26" s="452"/>
      <c r="E26" s="234"/>
      <c r="F26"/>
      <c r="G26"/>
      <c r="H26"/>
      <c r="I26"/>
      <c r="J26"/>
      <c r="K26" s="430"/>
      <c r="L26" s="429"/>
      <c r="M26" s="242"/>
    </row>
    <row r="27" spans="1:13" ht="15">
      <c r="A27" s="176"/>
      <c r="B27" s="175" t="s">
        <v>293</v>
      </c>
      <c r="C27" s="175"/>
      <c r="D27" s="452"/>
      <c r="E27" s="234"/>
      <c r="F27"/>
      <c r="G27"/>
      <c r="H27"/>
      <c r="I27"/>
      <c r="J27"/>
      <c r="K27" s="430"/>
      <c r="L27" s="429"/>
      <c r="M27" s="242"/>
    </row>
    <row r="28" spans="1:13" ht="15">
      <c r="A28" s="176"/>
      <c r="B28" s="175" t="s">
        <v>294</v>
      </c>
      <c r="C28" s="175"/>
      <c r="D28" s="452"/>
      <c r="E28" s="234"/>
      <c r="F28"/>
      <c r="G28"/>
      <c r="H28"/>
      <c r="I28"/>
      <c r="J28"/>
      <c r="K28" s="430"/>
      <c r="L28" s="429"/>
      <c r="M28" s="242"/>
    </row>
    <row r="29" spans="1:13" ht="15">
      <c r="A29" s="176"/>
      <c r="B29" s="175" t="s">
        <v>295</v>
      </c>
      <c r="C29" s="175"/>
      <c r="D29" s="452"/>
      <c r="E29" s="234"/>
      <c r="F29"/>
      <c r="G29"/>
      <c r="H29"/>
      <c r="I29"/>
      <c r="J29"/>
      <c r="K29" s="430"/>
      <c r="L29" s="429"/>
      <c r="M29" s="242"/>
    </row>
    <row r="30" spans="1:13" ht="15">
      <c r="A30" s="176"/>
      <c r="B30" s="175" t="s">
        <v>296</v>
      </c>
      <c r="C30" s="175"/>
      <c r="D30" s="452"/>
      <c r="E30" s="234"/>
      <c r="F30"/>
      <c r="G30"/>
      <c r="H30"/>
      <c r="I30"/>
      <c r="J30"/>
      <c r="K30" s="430"/>
      <c r="L30" s="429"/>
      <c r="M30" s="242"/>
    </row>
    <row r="31" spans="1:13" ht="15">
      <c r="A31" s="176"/>
      <c r="B31" s="175" t="s">
        <v>297</v>
      </c>
      <c r="C31" s="175"/>
      <c r="D31" s="452"/>
      <c r="E31" s="234"/>
      <c r="F31"/>
      <c r="G31"/>
      <c r="H31"/>
      <c r="I31"/>
      <c r="J31"/>
      <c r="K31" s="430"/>
      <c r="L31" s="429"/>
      <c r="M31" s="242"/>
    </row>
    <row r="32" spans="1:13" ht="15">
      <c r="A32" s="176"/>
      <c r="B32" s="175" t="s">
        <v>298</v>
      </c>
      <c r="C32" s="175"/>
      <c r="D32" s="452"/>
      <c r="E32" s="234"/>
      <c r="F32"/>
      <c r="G32"/>
      <c r="H32"/>
      <c r="I32"/>
      <c r="J32"/>
      <c r="K32" s="430"/>
      <c r="L32" s="429"/>
      <c r="M32" s="242"/>
    </row>
    <row r="33" spans="1:13" ht="15">
      <c r="A33" s="176"/>
      <c r="B33" s="175" t="s">
        <v>299</v>
      </c>
      <c r="C33" s="175"/>
      <c r="D33" s="452"/>
      <c r="E33" s="234"/>
      <c r="F33"/>
      <c r="G33"/>
      <c r="H33"/>
      <c r="I33"/>
      <c r="J33"/>
      <c r="K33" s="430"/>
      <c r="L33" s="429"/>
      <c r="M33" s="242"/>
    </row>
    <row r="34" spans="1:13" ht="15">
      <c r="A34" s="176"/>
      <c r="B34" s="175" t="s">
        <v>300</v>
      </c>
      <c r="C34" s="175"/>
      <c r="D34" s="452"/>
      <c r="E34" s="234"/>
      <c r="F34"/>
      <c r="G34"/>
      <c r="H34"/>
      <c r="I34"/>
      <c r="J34"/>
      <c r="K34" s="430"/>
      <c r="L34" s="429"/>
      <c r="M34" s="242"/>
    </row>
    <row r="35" spans="1:13" ht="15.75" customHeight="1">
      <c r="A35" s="176"/>
      <c r="B35" s="175"/>
      <c r="C35" s="217" t="s">
        <v>305</v>
      </c>
      <c r="D35" s="235">
        <f>SUM(D24:D34)</f>
        <v>0</v>
      </c>
      <c r="E35" s="234"/>
      <c r="F35"/>
      <c r="G35"/>
      <c r="H35"/>
      <c r="I35"/>
      <c r="J35"/>
      <c r="K35" s="430"/>
      <c r="L35" s="429"/>
      <c r="M35" s="242"/>
    </row>
    <row r="36" spans="1:13" ht="33" customHeight="1">
      <c r="A36" s="176"/>
      <c r="B36" s="176"/>
      <c r="C36" s="176"/>
      <c r="D36" s="175"/>
      <c r="E36"/>
      <c r="F36"/>
      <c r="G36"/>
      <c r="H36"/>
      <c r="I36"/>
      <c r="J36"/>
      <c r="K36" s="430"/>
      <c r="L36" s="429"/>
      <c r="M36" s="182"/>
    </row>
    <row r="37" spans="1:13" ht="15">
      <c r="A37" s="199" t="s">
        <v>275</v>
      </c>
      <c r="B37" s="215"/>
      <c r="C37" s="215"/>
      <c r="D37" s="215" t="s">
        <v>5</v>
      </c>
      <c r="E37"/>
      <c r="F37"/>
      <c r="G37"/>
      <c r="H37"/>
      <c r="I37"/>
      <c r="J37"/>
      <c r="K37" s="430"/>
      <c r="L37" s="429"/>
      <c r="M37" s="182"/>
    </row>
    <row r="38" spans="1:13" ht="18" customHeight="1">
      <c r="A38" s="176"/>
      <c r="B38" s="176"/>
      <c r="C38" s="218" t="s">
        <v>306</v>
      </c>
      <c r="D38" s="235">
        <f>D21-D35</f>
        <v>0</v>
      </c>
      <c r="E38" s="234"/>
      <c r="F38"/>
      <c r="G38"/>
      <c r="H38"/>
      <c r="I38"/>
      <c r="J38"/>
      <c r="K38" s="430"/>
      <c r="L38" s="429"/>
      <c r="M38" s="242"/>
    </row>
    <row r="39" spans="1:13" ht="15">
      <c r="A39" s="176"/>
      <c r="B39" s="176"/>
      <c r="C39" s="176"/>
      <c r="D39" s="175"/>
      <c r="E39"/>
      <c r="F39"/>
      <c r="G39"/>
      <c r="H39"/>
      <c r="I39"/>
      <c r="J39"/>
      <c r="K39"/>
      <c r="L39" s="432"/>
      <c r="M39" s="182"/>
    </row>
    <row r="40" spans="1:13" ht="15">
      <c r="A40" s="176"/>
      <c r="B40" s="176"/>
      <c r="C40" s="176"/>
      <c r="D40" s="176"/>
      <c r="E40"/>
      <c r="F40"/>
      <c r="G40"/>
      <c r="H40"/>
      <c r="I40"/>
      <c r="J40"/>
      <c r="K40"/>
      <c r="L40"/>
      <c r="M40" s="182"/>
    </row>
    <row r="41" spans="1:13" ht="15">
      <c r="A41" s="176"/>
      <c r="B41" s="176"/>
      <c r="C41" s="176"/>
      <c r="D41" s="176"/>
      <c r="E41"/>
      <c r="F41"/>
      <c r="G41"/>
      <c r="H41"/>
      <c r="I41"/>
      <c r="J41"/>
      <c r="K41"/>
      <c r="L41"/>
      <c r="M41" s="182"/>
    </row>
    <row r="42" spans="1:13" ht="15">
      <c r="A42" s="176"/>
      <c r="B42" s="176"/>
      <c r="C42" s="176"/>
      <c r="D42" s="176"/>
      <c r="E42"/>
      <c r="F42"/>
      <c r="G42"/>
      <c r="H42"/>
      <c r="I42"/>
      <c r="J42"/>
      <c r="K42"/>
      <c r="L42"/>
      <c r="M42" s="182"/>
    </row>
    <row r="43" spans="1:13" ht="15">
      <c r="A43" s="176"/>
      <c r="B43" s="176"/>
      <c r="C43" s="176"/>
      <c r="D43" s="176"/>
      <c r="E43"/>
      <c r="F43"/>
      <c r="G43"/>
      <c r="H43"/>
      <c r="I43"/>
      <c r="J43"/>
      <c r="K43"/>
      <c r="L43"/>
      <c r="M43" s="182"/>
    </row>
    <row r="44" spans="1:13" ht="15">
      <c r="A44" s="176"/>
      <c r="B44" s="176"/>
      <c r="C44" s="176"/>
      <c r="D44" s="176"/>
      <c r="E44"/>
      <c r="F44"/>
      <c r="G44"/>
      <c r="H44"/>
      <c r="I44"/>
      <c r="J44"/>
      <c r="K44"/>
      <c r="L44"/>
      <c r="M44" s="182"/>
    </row>
    <row r="45" spans="1:13" ht="15">
      <c r="A45" s="176"/>
      <c r="B45" s="176"/>
      <c r="C45" s="176"/>
      <c r="D45" s="176"/>
      <c r="E45"/>
      <c r="F45"/>
      <c r="G45"/>
      <c r="H45"/>
      <c r="I45"/>
      <c r="J45"/>
      <c r="K45"/>
      <c r="L45"/>
      <c r="M45" s="182"/>
    </row>
    <row r="46" spans="1:13" ht="15">
      <c r="A46" s="176"/>
      <c r="B46" s="176"/>
      <c r="C46" s="176"/>
      <c r="D46" s="176"/>
      <c r="E46"/>
      <c r="F46"/>
      <c r="G46"/>
      <c r="H46"/>
      <c r="I46"/>
      <c r="J46"/>
      <c r="K46"/>
      <c r="L46"/>
      <c r="M46" s="182"/>
    </row>
    <row r="47" spans="1:13" ht="15">
      <c r="A47" s="176"/>
      <c r="B47" s="176"/>
      <c r="C47" s="176"/>
      <c r="D47" s="176"/>
      <c r="E47"/>
      <c r="F47"/>
      <c r="G47"/>
      <c r="H47"/>
      <c r="I47"/>
      <c r="J47"/>
      <c r="K47"/>
      <c r="L47"/>
      <c r="M47" s="182"/>
    </row>
    <row r="48" spans="1:13" ht="28.5" customHeight="1">
      <c r="A48" s="192" t="s">
        <v>414</v>
      </c>
      <c r="B48" s="192"/>
      <c r="C48" s="192"/>
      <c r="D48" s="192"/>
      <c r="E48"/>
      <c r="F48"/>
      <c r="G48"/>
      <c r="H48"/>
      <c r="I48"/>
      <c r="J48"/>
      <c r="K48"/>
      <c r="L48"/>
      <c r="M48" s="182"/>
    </row>
    <row r="49" spans="1:13" ht="15">
      <c r="A49" s="182"/>
      <c r="B49" s="182"/>
      <c r="C49" s="182"/>
      <c r="D49" s="182"/>
      <c r="E49" s="182"/>
      <c r="F49" s="182"/>
      <c r="G49" s="182"/>
      <c r="H49" s="182"/>
      <c r="I49" s="182"/>
      <c r="J49" s="182"/>
      <c r="K49" s="182"/>
      <c r="L49" s="182"/>
      <c r="M49" s="182"/>
    </row>
    <row r="50" spans="5:13" ht="15">
      <c r="E50" s="182"/>
      <c r="I50" s="182"/>
      <c r="M50" s="182"/>
    </row>
    <row r="51" spans="5:13" ht="15">
      <c r="E51" s="182"/>
      <c r="I51" s="182"/>
      <c r="M51" s="182"/>
    </row>
    <row r="52" spans="5:13" ht="15">
      <c r="E52" s="182"/>
      <c r="I52" s="182"/>
      <c r="M52" s="182"/>
    </row>
    <row r="53" spans="5:13" ht="15">
      <c r="E53" s="182"/>
      <c r="I53" s="182"/>
      <c r="M53" s="182"/>
    </row>
    <row r="54" spans="5:13" ht="15">
      <c r="E54" s="182"/>
      <c r="I54" s="182"/>
      <c r="M54" s="182"/>
    </row>
    <row r="55" spans="5:13" ht="15">
      <c r="E55" s="182"/>
      <c r="I55" s="182"/>
      <c r="M55" s="182"/>
    </row>
    <row r="56" spans="5:13" ht="15">
      <c r="E56" s="182"/>
      <c r="I56" s="182"/>
      <c r="M56" s="182"/>
    </row>
    <row r="57" spans="5:13" ht="15">
      <c r="E57" s="182"/>
      <c r="I57" s="182"/>
      <c r="M57" s="182"/>
    </row>
    <row r="58" spans="5:13" ht="15">
      <c r="E58" s="182"/>
      <c r="I58" s="182"/>
      <c r="M58" s="182"/>
    </row>
    <row r="59" spans="5:13" ht="15">
      <c r="E59" s="182"/>
      <c r="I59" s="182"/>
      <c r="M59" s="182"/>
    </row>
    <row r="60" spans="5:13" ht="15">
      <c r="E60" s="182"/>
      <c r="I60" s="182"/>
      <c r="M60" s="182"/>
    </row>
    <row r="61" spans="5:13" ht="15">
      <c r="E61" s="182"/>
      <c r="I61" s="182"/>
      <c r="M61" s="182"/>
    </row>
    <row r="62" spans="5:13" ht="15">
      <c r="E62" s="182"/>
      <c r="I62" s="182"/>
      <c r="M62" s="182"/>
    </row>
    <row r="63" spans="5:13" ht="15">
      <c r="E63" s="182"/>
      <c r="I63" s="182"/>
      <c r="M63" s="182"/>
    </row>
    <row r="64" spans="5:13" ht="15">
      <c r="E64" s="182"/>
      <c r="I64" s="182"/>
      <c r="M64" s="182"/>
    </row>
    <row r="65" spans="5:13" ht="15">
      <c r="E65" s="182"/>
      <c r="I65" s="182"/>
      <c r="M65" s="182"/>
    </row>
    <row r="66" spans="5:13" ht="15">
      <c r="E66" s="182"/>
      <c r="I66" s="182"/>
      <c r="M66" s="182"/>
    </row>
    <row r="67" spans="5:13" ht="15">
      <c r="E67" s="182"/>
      <c r="I67" s="182"/>
      <c r="M67" s="182"/>
    </row>
    <row r="68" spans="1:13" ht="15">
      <c r="A68" s="324"/>
      <c r="E68" s="182"/>
      <c r="I68" s="182"/>
      <c r="M68" s="182"/>
    </row>
    <row r="69" spans="1:13" ht="15" hidden="1">
      <c r="A69" s="188" t="s">
        <v>276</v>
      </c>
      <c r="E69" s="182"/>
      <c r="I69" s="182"/>
      <c r="M69" s="182"/>
    </row>
    <row r="70" spans="1:13" ht="15" hidden="1">
      <c r="A70" s="188" t="s">
        <v>277</v>
      </c>
      <c r="B70" s="188" t="s">
        <v>301</v>
      </c>
      <c r="C70" s="188" t="s">
        <v>307</v>
      </c>
      <c r="E70" s="182"/>
      <c r="I70" s="182"/>
      <c r="M70" s="182"/>
    </row>
    <row r="71" spans="1:13" ht="15" hidden="1">
      <c r="A71" s="189">
        <v>1</v>
      </c>
      <c r="B71" s="189">
        <v>0</v>
      </c>
      <c r="C71" s="189">
        <v>0</v>
      </c>
      <c r="E71" s="182"/>
      <c r="I71" s="182"/>
      <c r="M71" s="182"/>
    </row>
    <row r="72" spans="1:13" ht="15" hidden="1">
      <c r="A72" s="188" t="s">
        <v>278</v>
      </c>
      <c r="B72" s="188" t="s">
        <v>278</v>
      </c>
      <c r="C72" s="188" t="s">
        <v>278</v>
      </c>
      <c r="E72" s="182"/>
      <c r="I72" s="182"/>
      <c r="M72" s="182"/>
    </row>
    <row r="73" spans="1:13" ht="15" hidden="1">
      <c r="A73" s="188" t="s">
        <v>57</v>
      </c>
      <c r="B73" s="188" t="s">
        <v>57</v>
      </c>
      <c r="C73" s="188" t="s">
        <v>57</v>
      </c>
      <c r="E73" s="182"/>
      <c r="I73" s="182"/>
      <c r="M73" s="182"/>
    </row>
    <row r="74" spans="1:13" ht="15" hidden="1">
      <c r="A74" s="188" t="s">
        <v>59</v>
      </c>
      <c r="B74" s="188" t="s">
        <v>302</v>
      </c>
      <c r="C74" s="188" t="s">
        <v>302</v>
      </c>
      <c r="E74" s="182"/>
      <c r="I74" s="182"/>
      <c r="M74" s="182"/>
    </row>
    <row r="75" spans="2:13" ht="15" hidden="1">
      <c r="B75" s="188" t="s">
        <v>57</v>
      </c>
      <c r="C75" s="188" t="s">
        <v>57</v>
      </c>
      <c r="E75" s="182"/>
      <c r="I75" s="182"/>
      <c r="M75" s="182"/>
    </row>
    <row r="76" spans="2:13" ht="15" hidden="1">
      <c r="B76" s="188" t="s">
        <v>59</v>
      </c>
      <c r="C76" s="188" t="s">
        <v>308</v>
      </c>
      <c r="E76" s="182"/>
      <c r="I76" s="182"/>
      <c r="M76" s="182"/>
    </row>
    <row r="77" spans="3:13" ht="15" hidden="1">
      <c r="C77" s="188" t="s">
        <v>57</v>
      </c>
      <c r="E77" s="182"/>
      <c r="I77" s="182"/>
      <c r="M77" s="182"/>
    </row>
    <row r="78" spans="3:13" ht="15" hidden="1">
      <c r="C78" s="188" t="s">
        <v>59</v>
      </c>
      <c r="E78" s="182"/>
      <c r="I78" s="182"/>
      <c r="M78" s="182"/>
    </row>
    <row r="79" spans="5:13" ht="15" hidden="1">
      <c r="E79" s="182"/>
      <c r="I79" s="182"/>
      <c r="M79" s="182"/>
    </row>
    <row r="80" spans="5:13" ht="15" hidden="1">
      <c r="E80" s="182"/>
      <c r="I80" s="182"/>
      <c r="M80" s="182"/>
    </row>
    <row r="81" spans="1:13" ht="15" hidden="1">
      <c r="A81" s="188" t="s">
        <v>60</v>
      </c>
      <c r="E81" s="182"/>
      <c r="I81" s="182"/>
      <c r="M81" s="182"/>
    </row>
    <row r="82" spans="1:13" ht="15" hidden="1">
      <c r="A82" s="171">
        <v>0</v>
      </c>
      <c r="B82" s="170"/>
      <c r="E82" s="182"/>
      <c r="I82" s="182"/>
      <c r="M82" s="182"/>
    </row>
    <row r="83" spans="1:13" ht="15">
      <c r="A83" s="242"/>
      <c r="E83" s="182"/>
      <c r="I83" s="182"/>
      <c r="M83" s="182"/>
    </row>
    <row r="84" spans="5:13" ht="15">
      <c r="E84" s="182"/>
      <c r="I84" s="182"/>
      <c r="M84" s="182"/>
    </row>
    <row r="85" spans="5:13" ht="15">
      <c r="E85" s="182"/>
      <c r="I85" s="182"/>
      <c r="M85" s="182"/>
    </row>
    <row r="86" spans="5:13" ht="15">
      <c r="E86" s="182"/>
      <c r="I86" s="182"/>
      <c r="M86" s="182"/>
    </row>
    <row r="87" spans="5:13" ht="15">
      <c r="E87" s="182"/>
      <c r="I87" s="182"/>
      <c r="M87" s="182"/>
    </row>
    <row r="88" spans="5:13" ht="15">
      <c r="E88" s="182"/>
      <c r="I88" s="182"/>
      <c r="M88" s="182"/>
    </row>
    <row r="89" spans="5:13" ht="15">
      <c r="E89" s="182"/>
      <c r="I89" s="182"/>
      <c r="M89" s="182"/>
    </row>
    <row r="90" spans="5:13" ht="15">
      <c r="E90" s="182"/>
      <c r="I90" s="182"/>
      <c r="M90" s="182"/>
    </row>
    <row r="91" spans="5:13" ht="15">
      <c r="E91" s="182"/>
      <c r="I91" s="182"/>
      <c r="M91" s="182"/>
    </row>
    <row r="92" spans="5:13" ht="15">
      <c r="E92" s="182"/>
      <c r="I92" s="182"/>
      <c r="M92" s="182"/>
    </row>
    <row r="93" spans="5:13" ht="15">
      <c r="E93" s="182"/>
      <c r="I93" s="182"/>
      <c r="M93" s="182"/>
    </row>
    <row r="94" spans="5:13" ht="15">
      <c r="E94" s="182"/>
      <c r="I94" s="182"/>
      <c r="M94" s="182"/>
    </row>
    <row r="95" spans="5:13" ht="15">
      <c r="E95" s="182"/>
      <c r="I95" s="182"/>
      <c r="M95" s="182"/>
    </row>
    <row r="96" spans="5:13" ht="15">
      <c r="E96" s="182"/>
      <c r="I96" s="182"/>
      <c r="M96" s="182"/>
    </row>
    <row r="97" spans="5:13" ht="15">
      <c r="E97" s="182"/>
      <c r="I97" s="182"/>
      <c r="M97" s="182"/>
    </row>
    <row r="98" spans="5:13" ht="15">
      <c r="E98" s="182"/>
      <c r="I98" s="182"/>
      <c r="M98" s="182"/>
    </row>
    <row r="99" spans="5:13" ht="15">
      <c r="E99" s="182"/>
      <c r="I99" s="182"/>
      <c r="M99" s="182"/>
    </row>
    <row r="100" spans="5:13" ht="15">
      <c r="E100" s="182"/>
      <c r="I100" s="182"/>
      <c r="M100" s="182"/>
    </row>
    <row r="101" spans="5:13" ht="15">
      <c r="E101" s="182"/>
      <c r="I101" s="182"/>
      <c r="M101" s="182"/>
    </row>
    <row r="102" spans="5:13" ht="15">
      <c r="E102" s="182"/>
      <c r="I102" s="182"/>
      <c r="M102" s="182"/>
    </row>
    <row r="103" spans="5:13" ht="15">
      <c r="E103" s="182"/>
      <c r="I103" s="182"/>
      <c r="M103" s="182"/>
    </row>
    <row r="104" spans="5:13" ht="15">
      <c r="E104" s="182"/>
      <c r="I104" s="182"/>
      <c r="M104" s="182"/>
    </row>
    <row r="105" spans="5:13" ht="15">
      <c r="E105" s="182"/>
      <c r="I105" s="182"/>
      <c r="M105" s="182"/>
    </row>
    <row r="106" spans="5:13" ht="15">
      <c r="E106" s="182"/>
      <c r="I106" s="182"/>
      <c r="M106" s="182"/>
    </row>
    <row r="107" spans="5:13" ht="15">
      <c r="E107" s="182"/>
      <c r="I107" s="182"/>
      <c r="M107" s="182"/>
    </row>
    <row r="108" spans="5:13" ht="15">
      <c r="E108" s="182"/>
      <c r="I108" s="182"/>
      <c r="M108" s="182"/>
    </row>
    <row r="109" spans="5:13" ht="15">
      <c r="E109" s="182"/>
      <c r="I109" s="182"/>
      <c r="M109" s="182"/>
    </row>
    <row r="110" spans="5:13" ht="15">
      <c r="E110" s="182"/>
      <c r="I110" s="182"/>
      <c r="M110" s="182"/>
    </row>
    <row r="111" spans="5:13" ht="15">
      <c r="E111" s="182"/>
      <c r="I111" s="182"/>
      <c r="M111" s="182"/>
    </row>
    <row r="112" spans="5:13" ht="15">
      <c r="E112" s="182"/>
      <c r="I112" s="182"/>
      <c r="M112" s="182"/>
    </row>
    <row r="113" spans="5:13" ht="15">
      <c r="E113" s="182"/>
      <c r="I113" s="182"/>
      <c r="M113" s="182"/>
    </row>
    <row r="114" spans="5:13" ht="15">
      <c r="E114" s="182"/>
      <c r="I114" s="182"/>
      <c r="M114" s="182"/>
    </row>
    <row r="115" spans="5:13" ht="15">
      <c r="E115" s="182"/>
      <c r="I115" s="182"/>
      <c r="M115" s="182"/>
    </row>
    <row r="116" spans="5:13" ht="15">
      <c r="E116" s="182"/>
      <c r="I116" s="182"/>
      <c r="M116" s="182"/>
    </row>
    <row r="117" spans="5:13" ht="15">
      <c r="E117" s="182"/>
      <c r="I117" s="182"/>
      <c r="M117" s="182"/>
    </row>
    <row r="118" spans="5:13" ht="15">
      <c r="E118" s="182"/>
      <c r="I118" s="182"/>
      <c r="M118" s="182"/>
    </row>
    <row r="119" spans="5:13" ht="15">
      <c r="E119" s="182"/>
      <c r="I119" s="182"/>
      <c r="M119" s="182"/>
    </row>
    <row r="120" spans="5:13" ht="15">
      <c r="E120" s="182"/>
      <c r="I120" s="182"/>
      <c r="M120" s="182"/>
    </row>
    <row r="121" spans="5:13" ht="15">
      <c r="E121" s="182"/>
      <c r="I121" s="182"/>
      <c r="M121" s="182"/>
    </row>
    <row r="122" spans="5:13" ht="15">
      <c r="E122" s="182"/>
      <c r="I122" s="182"/>
      <c r="M122" s="182"/>
    </row>
    <row r="123" spans="5:13" ht="15">
      <c r="E123" s="182"/>
      <c r="I123" s="182"/>
      <c r="M123" s="182"/>
    </row>
    <row r="124" spans="5:13" ht="15">
      <c r="E124" s="182"/>
      <c r="I124" s="182"/>
      <c r="M124" s="182"/>
    </row>
    <row r="125" spans="5:13" ht="15">
      <c r="E125" s="182"/>
      <c r="I125" s="182"/>
      <c r="M125" s="182"/>
    </row>
    <row r="126" spans="5:13" ht="15">
      <c r="E126" s="182"/>
      <c r="I126" s="182"/>
      <c r="M126" s="182"/>
    </row>
    <row r="127" spans="5:13" ht="15">
      <c r="E127" s="182"/>
      <c r="I127" s="182"/>
      <c r="M127" s="182"/>
    </row>
    <row r="128" spans="5:13" ht="15">
      <c r="E128" s="182"/>
      <c r="I128" s="182"/>
      <c r="M128" s="182"/>
    </row>
    <row r="129" spans="5:13" ht="15">
      <c r="E129" s="182"/>
      <c r="I129" s="182"/>
      <c r="M129" s="182"/>
    </row>
    <row r="130" spans="5:13" ht="15">
      <c r="E130" s="182"/>
      <c r="I130" s="182"/>
      <c r="M130" s="182"/>
    </row>
    <row r="131" spans="5:13" ht="15">
      <c r="E131" s="182"/>
      <c r="I131" s="182"/>
      <c r="M131" s="182"/>
    </row>
    <row r="132" spans="5:13" ht="15">
      <c r="E132" s="182"/>
      <c r="I132" s="182"/>
      <c r="M132" s="182"/>
    </row>
  </sheetData>
  <sheetProtection sheet="1" objects="1" scenarios="1"/>
  <printOptions horizontalCentered="1"/>
  <pageMargins left="0.5" right="0.5" top="0.5513888888888889" bottom="0.5" header="0" footer="0"/>
  <pageSetup fitToHeight="1" fitToWidth="1" horizontalDpi="300" verticalDpi="300" orientation="portrait" paperSize="9" scale="96" r:id="rId2"/>
  <rowBreaks count="1" manualBreakCount="1">
    <brk id="48" max="0" man="1"/>
  </rowBreaks>
  <colBreaks count="3" manualBreakCount="3">
    <brk id="5" max="65535" man="1"/>
    <brk id="8192" max="0" man="1"/>
    <brk id="0" min="17" max="40702"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X148"/>
  <sheetViews>
    <sheetView showGridLines="0" showOutlineSymbols="0" zoomScale="80" zoomScaleNormal="80" workbookViewId="0" topLeftCell="A1">
      <selection activeCell="A1" sqref="A1:C1"/>
    </sheetView>
  </sheetViews>
  <sheetFormatPr defaultColWidth="10.6640625" defaultRowHeight="15"/>
  <cols>
    <col min="1" max="1" width="19.6640625" style="1" customWidth="1"/>
    <col min="2" max="2" width="10.6640625" style="1" customWidth="1"/>
    <col min="3" max="3" width="8.6640625" style="1" customWidth="1"/>
    <col min="4" max="15" width="7.6640625" style="1" customWidth="1"/>
    <col min="16" max="16" width="1.66796875" style="1" customWidth="1"/>
    <col min="17" max="17" width="8.6640625" style="1" customWidth="1"/>
    <col min="18" max="18" width="5.5546875" style="251" customWidth="1"/>
    <col min="19" max="19" width="40.6640625" style="1" customWidth="1"/>
    <col min="20" max="20" width="7.6640625" style="1" customWidth="1"/>
    <col min="21" max="21" width="6.6640625" style="1" customWidth="1"/>
    <col min="22" max="22" width="7.6640625" style="1" customWidth="1"/>
    <col min="23" max="23" width="6.6640625" style="1" customWidth="1"/>
    <col min="24" max="16384" width="10.6640625" style="1" customWidth="1"/>
  </cols>
  <sheetData>
    <row r="1" spans="1:23" ht="15" customHeight="1">
      <c r="A1" s="494" t="s">
        <v>405</v>
      </c>
      <c r="B1" s="495"/>
      <c r="C1" s="495"/>
      <c r="D1" s="2"/>
      <c r="E1" s="2"/>
      <c r="F1" s="69"/>
      <c r="G1" s="69"/>
      <c r="H1" s="370" t="s">
        <v>416</v>
      </c>
      <c r="I1" s="69"/>
      <c r="J1" s="69"/>
      <c r="K1" s="69"/>
      <c r="L1" s="2"/>
      <c r="M1" s="2"/>
      <c r="N1" s="2"/>
      <c r="O1" s="2"/>
      <c r="P1" s="2"/>
      <c r="Q1" s="2"/>
      <c r="R1" s="252"/>
      <c r="S1" s="492" t="s">
        <v>374</v>
      </c>
      <c r="T1" s="493"/>
      <c r="U1" s="493"/>
      <c r="V1" s="493"/>
      <c r="W1" s="493"/>
    </row>
    <row r="2" spans="1:23" ht="16.5" customHeight="1">
      <c r="A2" s="490" t="s">
        <v>373</v>
      </c>
      <c r="B2" s="491"/>
      <c r="C2" s="491"/>
      <c r="D2" s="70"/>
      <c r="E2" s="70"/>
      <c r="F2" s="70"/>
      <c r="G2" s="70"/>
      <c r="H2" s="70"/>
      <c r="I2" s="70"/>
      <c r="J2" s="70"/>
      <c r="K2" s="70"/>
      <c r="L2" s="70"/>
      <c r="M2" s="70"/>
      <c r="N2" s="70"/>
      <c r="O2" s="70"/>
      <c r="P2" s="2"/>
      <c r="Q2" s="2"/>
      <c r="R2" s="252"/>
      <c r="S2" s="307" t="s">
        <v>442</v>
      </c>
      <c r="T2" s="308"/>
      <c r="U2" s="308"/>
      <c r="V2" s="309"/>
      <c r="W2" s="309"/>
    </row>
    <row r="3" spans="1:21" ht="13.5" customHeight="1">
      <c r="A3" s="2"/>
      <c r="B3" s="286" t="s">
        <v>117</v>
      </c>
      <c r="C3" s="287"/>
      <c r="D3" s="364" t="str">
        <f>'1A&amp;B-Drawings Budget'!B5</f>
        <v>OCT</v>
      </c>
      <c r="E3" s="364" t="str">
        <f>'1A&amp;B-Drawings Budget'!C5</f>
        <v>NOV</v>
      </c>
      <c r="F3" s="364" t="str">
        <f>'1A&amp;B-Drawings Budget'!D5</f>
        <v>DEC</v>
      </c>
      <c r="G3" s="364" t="str">
        <f>'1A&amp;B-Drawings Budget'!E5</f>
        <v>JAN</v>
      </c>
      <c r="H3" s="364" t="str">
        <f>'1A&amp;B-Drawings Budget'!F5</f>
        <v>FEB</v>
      </c>
      <c r="I3" s="364" t="str">
        <f>'1A&amp;B-Drawings Budget'!G5</f>
        <v>MAR</v>
      </c>
      <c r="J3" s="364" t="str">
        <f>'1A&amp;B-Drawings Budget'!H5</f>
        <v>APR</v>
      </c>
      <c r="K3" s="364" t="str">
        <f>'1A&amp;B-Drawings Budget'!I5</f>
        <v>MAY</v>
      </c>
      <c r="L3" s="364" t="str">
        <f>'1A&amp;B-Drawings Budget'!J5</f>
        <v>JUN</v>
      </c>
      <c r="M3" s="364" t="str">
        <f>'1A&amp;B-Drawings Budget'!K5</f>
        <v>JUL</v>
      </c>
      <c r="N3" s="364" t="str">
        <f>'1A&amp;B-Drawings Budget'!L5</f>
        <v>AUG</v>
      </c>
      <c r="O3" s="365" t="str">
        <f>'1A&amp;B-Drawings Budget'!M5</f>
        <v>SEP</v>
      </c>
      <c r="P3" s="72"/>
      <c r="Q3" s="2"/>
      <c r="R3" s="252"/>
      <c r="S3" s="73"/>
      <c r="T3" s="59"/>
      <c r="U3" s="59"/>
    </row>
    <row r="4" spans="1:21" ht="9.75" customHeight="1">
      <c r="A4" s="2"/>
      <c r="B4" s="2"/>
      <c r="C4" s="2"/>
      <c r="D4" s="2"/>
      <c r="E4" s="2"/>
      <c r="F4" s="2"/>
      <c r="G4" s="2"/>
      <c r="H4" s="2"/>
      <c r="I4" s="2"/>
      <c r="J4" s="2"/>
      <c r="K4" s="2"/>
      <c r="L4" s="2"/>
      <c r="M4" s="2"/>
      <c r="N4" s="2"/>
      <c r="O4" s="2"/>
      <c r="P4" s="2"/>
      <c r="Q4" s="2"/>
      <c r="R4" s="252"/>
      <c r="S4" s="59"/>
      <c r="T4" s="59"/>
      <c r="U4" s="59"/>
    </row>
    <row r="5" spans="1:24" ht="12.75" customHeight="1">
      <c r="A5" s="74"/>
      <c r="B5" s="75" t="s">
        <v>118</v>
      </c>
      <c r="C5" s="76" t="s">
        <v>123</v>
      </c>
      <c r="D5" s="14"/>
      <c r="E5" s="488" t="s">
        <v>431</v>
      </c>
      <c r="F5" s="489"/>
      <c r="G5" s="489"/>
      <c r="H5" s="489"/>
      <c r="I5" s="489"/>
      <c r="J5" s="489"/>
      <c r="K5" s="2"/>
      <c r="L5" s="2"/>
      <c r="M5" s="2"/>
      <c r="N5" s="2"/>
      <c r="O5" s="2"/>
      <c r="P5" s="2"/>
      <c r="Q5" s="75" t="s">
        <v>85</v>
      </c>
      <c r="R5" s="263"/>
      <c r="S5" s="77"/>
      <c r="T5" s="78" t="s">
        <v>128</v>
      </c>
      <c r="U5" s="79"/>
      <c r="V5" s="78" t="s">
        <v>128</v>
      </c>
      <c r="W5" s="79"/>
      <c r="X5" s="11"/>
    </row>
    <row r="6" spans="1:24" ht="16.5" customHeight="1">
      <c r="A6" s="80" t="s">
        <v>108</v>
      </c>
      <c r="B6" s="81" t="s">
        <v>119</v>
      </c>
      <c r="C6" s="82" t="s">
        <v>124</v>
      </c>
      <c r="D6" s="14"/>
      <c r="E6" s="2"/>
      <c r="F6" s="69"/>
      <c r="G6" s="69"/>
      <c r="H6" s="2"/>
      <c r="I6" s="2"/>
      <c r="J6" s="2"/>
      <c r="K6" s="2"/>
      <c r="L6" s="2"/>
      <c r="M6" s="2"/>
      <c r="N6" s="2"/>
      <c r="O6" s="2"/>
      <c r="P6" s="2"/>
      <c r="Q6" s="22"/>
      <c r="R6" s="252"/>
      <c r="S6" s="83" t="s">
        <v>127</v>
      </c>
      <c r="T6" s="84" t="s">
        <v>129</v>
      </c>
      <c r="U6" s="85"/>
      <c r="V6" s="84" t="s">
        <v>130</v>
      </c>
      <c r="W6" s="85"/>
      <c r="X6" s="11"/>
    </row>
    <row r="7" spans="1:24" ht="13.5" customHeight="1">
      <c r="A7" s="371" t="s">
        <v>453</v>
      </c>
      <c r="B7" s="372"/>
      <c r="C7" s="372"/>
      <c r="D7" s="137">
        <f aca="true" t="shared" si="0" ref="D7:O7">ROUND((+D8*$C$7),0)</f>
        <v>0</v>
      </c>
      <c r="E7" s="137">
        <f t="shared" si="0"/>
        <v>0</v>
      </c>
      <c r="F7" s="137">
        <f t="shared" si="0"/>
        <v>0</v>
      </c>
      <c r="G7" s="137">
        <f t="shared" si="0"/>
        <v>0</v>
      </c>
      <c r="H7" s="137">
        <f t="shared" si="0"/>
        <v>0</v>
      </c>
      <c r="I7" s="137">
        <f t="shared" si="0"/>
        <v>0</v>
      </c>
      <c r="J7" s="137">
        <f t="shared" si="0"/>
        <v>0</v>
      </c>
      <c r="K7" s="137">
        <f t="shared" si="0"/>
        <v>0</v>
      </c>
      <c r="L7" s="137">
        <f t="shared" si="0"/>
        <v>0</v>
      </c>
      <c r="M7" s="137">
        <f t="shared" si="0"/>
        <v>0</v>
      </c>
      <c r="N7" s="137">
        <f t="shared" si="0"/>
        <v>0</v>
      </c>
      <c r="O7" s="137">
        <f t="shared" si="0"/>
        <v>0</v>
      </c>
      <c r="P7" s="14"/>
      <c r="Q7" s="366">
        <f>SUM(D7:O7)</f>
        <v>0</v>
      </c>
      <c r="R7" s="264"/>
      <c r="S7" s="368"/>
      <c r="T7" s="77"/>
      <c r="U7" s="369"/>
      <c r="V7" s="77"/>
      <c r="W7" s="369"/>
      <c r="X7" s="11"/>
    </row>
    <row r="8" spans="1:24" ht="13.5" customHeight="1">
      <c r="A8" s="87"/>
      <c r="B8" s="88"/>
      <c r="C8" s="89" t="s">
        <v>125</v>
      </c>
      <c r="D8" s="373"/>
      <c r="E8" s="373"/>
      <c r="F8" s="373"/>
      <c r="G8" s="373"/>
      <c r="H8" s="373"/>
      <c r="I8" s="373"/>
      <c r="J8" s="373"/>
      <c r="K8" s="373"/>
      <c r="L8" s="373"/>
      <c r="M8" s="373"/>
      <c r="N8" s="373"/>
      <c r="O8" s="373"/>
      <c r="P8" s="14"/>
      <c r="Q8" s="90"/>
      <c r="R8" s="265"/>
      <c r="S8" s="83" t="str">
        <f>A7</f>
        <v>      put product name here</v>
      </c>
      <c r="T8" s="84">
        <f>SUM(D8:O8)</f>
        <v>0</v>
      </c>
      <c r="U8" s="85"/>
      <c r="V8" s="84">
        <f>SUM(D57:O57)</f>
        <v>0</v>
      </c>
      <c r="W8" s="85"/>
      <c r="X8" s="11"/>
    </row>
    <row r="9" spans="1:24" ht="13.5" customHeight="1">
      <c r="A9" s="371"/>
      <c r="B9" s="372"/>
      <c r="C9" s="372"/>
      <c r="D9" s="137">
        <f aca="true" t="shared" si="1" ref="D9:O9">ROUND((+D10*$C$9),0)</f>
        <v>0</v>
      </c>
      <c r="E9" s="137">
        <f t="shared" si="1"/>
        <v>0</v>
      </c>
      <c r="F9" s="137">
        <f t="shared" si="1"/>
        <v>0</v>
      </c>
      <c r="G9" s="137">
        <f t="shared" si="1"/>
        <v>0</v>
      </c>
      <c r="H9" s="137">
        <f t="shared" si="1"/>
        <v>0</v>
      </c>
      <c r="I9" s="137">
        <f t="shared" si="1"/>
        <v>0</v>
      </c>
      <c r="J9" s="137">
        <f t="shared" si="1"/>
        <v>0</v>
      </c>
      <c r="K9" s="137">
        <f t="shared" si="1"/>
        <v>0</v>
      </c>
      <c r="L9" s="137">
        <f t="shared" si="1"/>
        <v>0</v>
      </c>
      <c r="M9" s="137">
        <f t="shared" si="1"/>
        <v>0</v>
      </c>
      <c r="N9" s="137">
        <f t="shared" si="1"/>
        <v>0</v>
      </c>
      <c r="O9" s="137">
        <f t="shared" si="1"/>
        <v>0</v>
      </c>
      <c r="P9" s="14"/>
      <c r="Q9" s="366">
        <f>SUM(D9:O9)</f>
        <v>0</v>
      </c>
      <c r="R9" s="264"/>
      <c r="S9" s="368"/>
      <c r="T9" s="77"/>
      <c r="U9" s="369"/>
      <c r="V9" s="77"/>
      <c r="W9" s="369"/>
      <c r="X9" s="11"/>
    </row>
    <row r="10" spans="1:24" ht="13.5" customHeight="1">
      <c r="A10" s="87"/>
      <c r="B10" s="88"/>
      <c r="C10" s="89" t="s">
        <v>125</v>
      </c>
      <c r="D10" s="373"/>
      <c r="E10" s="373"/>
      <c r="F10" s="373"/>
      <c r="G10" s="373"/>
      <c r="H10" s="373"/>
      <c r="I10" s="373"/>
      <c r="J10" s="373"/>
      <c r="K10" s="373"/>
      <c r="L10" s="373"/>
      <c r="M10" s="373"/>
      <c r="N10" s="373"/>
      <c r="O10" s="373"/>
      <c r="P10" s="14"/>
      <c r="Q10" s="90"/>
      <c r="R10" s="265"/>
      <c r="S10" s="83">
        <f>A9</f>
        <v>0</v>
      </c>
      <c r="T10" s="84">
        <f>SUM(D10:O10)</f>
        <v>0</v>
      </c>
      <c r="U10" s="85"/>
      <c r="V10" s="84">
        <f>SUM(D59:O59)</f>
        <v>0</v>
      </c>
      <c r="W10" s="85"/>
      <c r="X10" s="11"/>
    </row>
    <row r="11" spans="1:24" ht="13.5" customHeight="1">
      <c r="A11" s="371"/>
      <c r="B11" s="372"/>
      <c r="C11" s="372"/>
      <c r="D11" s="137">
        <f aca="true" t="shared" si="2" ref="D11:O11">ROUND((D12*$C$11),0)</f>
        <v>0</v>
      </c>
      <c r="E11" s="137">
        <f t="shared" si="2"/>
        <v>0</v>
      </c>
      <c r="F11" s="137">
        <f t="shared" si="2"/>
        <v>0</v>
      </c>
      <c r="G11" s="137">
        <f t="shared" si="2"/>
        <v>0</v>
      </c>
      <c r="H11" s="137">
        <f t="shared" si="2"/>
        <v>0</v>
      </c>
      <c r="I11" s="137">
        <f t="shared" si="2"/>
        <v>0</v>
      </c>
      <c r="J11" s="137">
        <f t="shared" si="2"/>
        <v>0</v>
      </c>
      <c r="K11" s="137">
        <f t="shared" si="2"/>
        <v>0</v>
      </c>
      <c r="L11" s="137">
        <f t="shared" si="2"/>
        <v>0</v>
      </c>
      <c r="M11" s="137">
        <f t="shared" si="2"/>
        <v>0</v>
      </c>
      <c r="N11" s="137">
        <f t="shared" si="2"/>
        <v>0</v>
      </c>
      <c r="O11" s="137">
        <f t="shared" si="2"/>
        <v>0</v>
      </c>
      <c r="P11" s="14"/>
      <c r="Q11" s="366">
        <f>SUM(D11:O11)</f>
        <v>0</v>
      </c>
      <c r="R11" s="264"/>
      <c r="S11" s="368"/>
      <c r="T11" s="77"/>
      <c r="U11" s="369"/>
      <c r="V11" s="77"/>
      <c r="W11" s="369"/>
      <c r="X11" s="11"/>
    </row>
    <row r="12" spans="1:24" ht="13.5" customHeight="1">
      <c r="A12" s="87"/>
      <c r="B12" s="88"/>
      <c r="C12" s="89" t="s">
        <v>125</v>
      </c>
      <c r="D12" s="373"/>
      <c r="E12" s="373"/>
      <c r="F12" s="373"/>
      <c r="G12" s="373"/>
      <c r="H12" s="373"/>
      <c r="I12" s="373"/>
      <c r="J12" s="373"/>
      <c r="K12" s="373"/>
      <c r="L12" s="373"/>
      <c r="M12" s="373"/>
      <c r="N12" s="373"/>
      <c r="O12" s="373"/>
      <c r="P12" s="14"/>
      <c r="Q12" s="90"/>
      <c r="R12" s="265"/>
      <c r="S12" s="83">
        <f>A11</f>
        <v>0</v>
      </c>
      <c r="T12" s="84">
        <f>SUM(D12:O12)</f>
        <v>0</v>
      </c>
      <c r="U12" s="85"/>
      <c r="V12" s="84">
        <f>SUM(D61:O61)</f>
        <v>0</v>
      </c>
      <c r="W12" s="85"/>
      <c r="X12" s="11"/>
    </row>
    <row r="13" spans="1:24" ht="13.5" customHeight="1">
      <c r="A13" s="371"/>
      <c r="B13" s="372"/>
      <c r="C13" s="372"/>
      <c r="D13" s="137">
        <f aca="true" t="shared" si="3" ref="D13:O13">ROUND((D14*$C$13),0)</f>
        <v>0</v>
      </c>
      <c r="E13" s="137">
        <f t="shared" si="3"/>
        <v>0</v>
      </c>
      <c r="F13" s="137">
        <f t="shared" si="3"/>
        <v>0</v>
      </c>
      <c r="G13" s="137">
        <f t="shared" si="3"/>
        <v>0</v>
      </c>
      <c r="H13" s="137">
        <f t="shared" si="3"/>
        <v>0</v>
      </c>
      <c r="I13" s="137">
        <f t="shared" si="3"/>
        <v>0</v>
      </c>
      <c r="J13" s="137">
        <f t="shared" si="3"/>
        <v>0</v>
      </c>
      <c r="K13" s="137">
        <f t="shared" si="3"/>
        <v>0</v>
      </c>
      <c r="L13" s="137">
        <f t="shared" si="3"/>
        <v>0</v>
      </c>
      <c r="M13" s="137">
        <f t="shared" si="3"/>
        <v>0</v>
      </c>
      <c r="N13" s="137">
        <f t="shared" si="3"/>
        <v>0</v>
      </c>
      <c r="O13" s="137">
        <f t="shared" si="3"/>
        <v>0</v>
      </c>
      <c r="P13" s="14"/>
      <c r="Q13" s="366">
        <f>SUM(D13:O13)</f>
        <v>0</v>
      </c>
      <c r="R13" s="264"/>
      <c r="S13" s="368"/>
      <c r="T13" s="77"/>
      <c r="U13" s="369"/>
      <c r="V13" s="77"/>
      <c r="W13" s="369"/>
      <c r="X13" s="11"/>
    </row>
    <row r="14" spans="1:24" ht="13.5" customHeight="1">
      <c r="A14" s="87"/>
      <c r="B14" s="88"/>
      <c r="C14" s="89" t="s">
        <v>125</v>
      </c>
      <c r="D14" s="373"/>
      <c r="E14" s="373"/>
      <c r="F14" s="373"/>
      <c r="G14" s="373"/>
      <c r="H14" s="373"/>
      <c r="I14" s="373"/>
      <c r="J14" s="373"/>
      <c r="K14" s="373"/>
      <c r="L14" s="373"/>
      <c r="M14" s="373"/>
      <c r="N14" s="373"/>
      <c r="O14" s="373"/>
      <c r="P14" s="14"/>
      <c r="Q14" s="90"/>
      <c r="R14" s="265"/>
      <c r="S14" s="83">
        <f>A13</f>
        <v>0</v>
      </c>
      <c r="T14" s="84">
        <f>SUM(D14:O14)</f>
        <v>0</v>
      </c>
      <c r="U14" s="85"/>
      <c r="V14" s="84">
        <f>SUM(D63:O63)</f>
        <v>0</v>
      </c>
      <c r="W14" s="85"/>
      <c r="X14" s="11"/>
    </row>
    <row r="15" spans="1:24" ht="13.5" customHeight="1">
      <c r="A15" s="371"/>
      <c r="B15" s="372"/>
      <c r="C15" s="372"/>
      <c r="D15" s="137">
        <f aca="true" t="shared" si="4" ref="D15:O15">ROUND((+D16*$C$15),0)</f>
        <v>0</v>
      </c>
      <c r="E15" s="137">
        <f t="shared" si="4"/>
        <v>0</v>
      </c>
      <c r="F15" s="137">
        <f t="shared" si="4"/>
        <v>0</v>
      </c>
      <c r="G15" s="137">
        <f t="shared" si="4"/>
        <v>0</v>
      </c>
      <c r="H15" s="137">
        <f t="shared" si="4"/>
        <v>0</v>
      </c>
      <c r="I15" s="137">
        <f t="shared" si="4"/>
        <v>0</v>
      </c>
      <c r="J15" s="137">
        <f t="shared" si="4"/>
        <v>0</v>
      </c>
      <c r="K15" s="137">
        <f t="shared" si="4"/>
        <v>0</v>
      </c>
      <c r="L15" s="137">
        <f t="shared" si="4"/>
        <v>0</v>
      </c>
      <c r="M15" s="137">
        <f t="shared" si="4"/>
        <v>0</v>
      </c>
      <c r="N15" s="137">
        <f t="shared" si="4"/>
        <v>0</v>
      </c>
      <c r="O15" s="137">
        <f t="shared" si="4"/>
        <v>0</v>
      </c>
      <c r="P15" s="14"/>
      <c r="Q15" s="366">
        <f>SUM(D15:O15)</f>
        <v>0</v>
      </c>
      <c r="R15" s="264"/>
      <c r="S15" s="368"/>
      <c r="T15" s="77"/>
      <c r="U15" s="369"/>
      <c r="V15" s="77"/>
      <c r="W15" s="369"/>
      <c r="X15" s="11"/>
    </row>
    <row r="16" spans="1:24" ht="13.5" customHeight="1">
      <c r="A16" s="87"/>
      <c r="B16" s="88"/>
      <c r="C16" s="89" t="s">
        <v>125</v>
      </c>
      <c r="D16" s="373"/>
      <c r="E16" s="373"/>
      <c r="F16" s="373"/>
      <c r="G16" s="373"/>
      <c r="H16" s="373"/>
      <c r="I16" s="373"/>
      <c r="J16" s="373"/>
      <c r="K16" s="373"/>
      <c r="L16" s="373"/>
      <c r="M16" s="373"/>
      <c r="N16" s="373"/>
      <c r="O16" s="373"/>
      <c r="P16" s="14"/>
      <c r="Q16" s="90"/>
      <c r="R16" s="265"/>
      <c r="S16" s="83">
        <f>A15</f>
        <v>0</v>
      </c>
      <c r="T16" s="84">
        <f>SUM(D16:O16)</f>
        <v>0</v>
      </c>
      <c r="U16" s="85"/>
      <c r="V16" s="84">
        <f>SUM(D65:O65)</f>
        <v>0</v>
      </c>
      <c r="W16" s="85"/>
      <c r="X16" s="11"/>
    </row>
    <row r="17" spans="1:24" ht="13.5" customHeight="1">
      <c r="A17" s="371"/>
      <c r="B17" s="372"/>
      <c r="C17" s="372"/>
      <c r="D17" s="137">
        <f aca="true" t="shared" si="5" ref="D17:O17">ROUND((D18*$C$17),0)</f>
        <v>0</v>
      </c>
      <c r="E17" s="137">
        <f t="shared" si="5"/>
        <v>0</v>
      </c>
      <c r="F17" s="137">
        <f t="shared" si="5"/>
        <v>0</v>
      </c>
      <c r="G17" s="137">
        <f t="shared" si="5"/>
        <v>0</v>
      </c>
      <c r="H17" s="137">
        <f t="shared" si="5"/>
        <v>0</v>
      </c>
      <c r="I17" s="137">
        <f t="shared" si="5"/>
        <v>0</v>
      </c>
      <c r="J17" s="137">
        <f t="shared" si="5"/>
        <v>0</v>
      </c>
      <c r="K17" s="137">
        <f t="shared" si="5"/>
        <v>0</v>
      </c>
      <c r="L17" s="137">
        <f t="shared" si="5"/>
        <v>0</v>
      </c>
      <c r="M17" s="137">
        <f t="shared" si="5"/>
        <v>0</v>
      </c>
      <c r="N17" s="137">
        <f t="shared" si="5"/>
        <v>0</v>
      </c>
      <c r="O17" s="137">
        <f t="shared" si="5"/>
        <v>0</v>
      </c>
      <c r="P17" s="14"/>
      <c r="Q17" s="366">
        <f>SUM(D17:O17)</f>
        <v>0</v>
      </c>
      <c r="R17" s="264"/>
      <c r="S17" s="368"/>
      <c r="T17" s="77"/>
      <c r="U17" s="369"/>
      <c r="V17" s="77"/>
      <c r="W17" s="369"/>
      <c r="X17" s="11"/>
    </row>
    <row r="18" spans="1:24" ht="13.5" customHeight="1">
      <c r="A18" s="87"/>
      <c r="B18" s="88"/>
      <c r="C18" s="89" t="s">
        <v>125</v>
      </c>
      <c r="D18" s="373"/>
      <c r="E18" s="373"/>
      <c r="F18" s="373"/>
      <c r="G18" s="373"/>
      <c r="H18" s="373"/>
      <c r="I18" s="373"/>
      <c r="J18" s="373"/>
      <c r="K18" s="373"/>
      <c r="L18" s="373"/>
      <c r="M18" s="373"/>
      <c r="N18" s="373"/>
      <c r="O18" s="373"/>
      <c r="P18" s="14"/>
      <c r="Q18" s="90"/>
      <c r="R18" s="265"/>
      <c r="S18" s="83">
        <f>A17</f>
        <v>0</v>
      </c>
      <c r="T18" s="84">
        <f>SUM(D18:O18)</f>
        <v>0</v>
      </c>
      <c r="U18" s="85"/>
      <c r="V18" s="84">
        <f>SUM(D67:O67)</f>
        <v>0</v>
      </c>
      <c r="W18" s="85"/>
      <c r="X18" s="11"/>
    </row>
    <row r="19" spans="1:24" ht="13.5" customHeight="1">
      <c r="A19" s="371"/>
      <c r="B19" s="372"/>
      <c r="C19" s="372"/>
      <c r="D19" s="137">
        <f aca="true" t="shared" si="6" ref="D19:O19">ROUND((+D20*$C$19),0)</f>
        <v>0</v>
      </c>
      <c r="E19" s="137">
        <f t="shared" si="6"/>
        <v>0</v>
      </c>
      <c r="F19" s="137">
        <f t="shared" si="6"/>
        <v>0</v>
      </c>
      <c r="G19" s="137">
        <f t="shared" si="6"/>
        <v>0</v>
      </c>
      <c r="H19" s="137">
        <f t="shared" si="6"/>
        <v>0</v>
      </c>
      <c r="I19" s="137">
        <f t="shared" si="6"/>
        <v>0</v>
      </c>
      <c r="J19" s="137">
        <f t="shared" si="6"/>
        <v>0</v>
      </c>
      <c r="K19" s="137">
        <f t="shared" si="6"/>
        <v>0</v>
      </c>
      <c r="L19" s="137">
        <f t="shared" si="6"/>
        <v>0</v>
      </c>
      <c r="M19" s="137">
        <f t="shared" si="6"/>
        <v>0</v>
      </c>
      <c r="N19" s="137">
        <f t="shared" si="6"/>
        <v>0</v>
      </c>
      <c r="O19" s="137">
        <f t="shared" si="6"/>
        <v>0</v>
      </c>
      <c r="P19" s="14"/>
      <c r="Q19" s="366">
        <f>SUM(D19:O19)</f>
        <v>0</v>
      </c>
      <c r="R19" s="264"/>
      <c r="S19" s="368"/>
      <c r="T19" s="77"/>
      <c r="U19" s="369"/>
      <c r="V19" s="77"/>
      <c r="W19" s="369"/>
      <c r="X19" s="11"/>
    </row>
    <row r="20" spans="1:24" ht="13.5" customHeight="1">
      <c r="A20" s="87"/>
      <c r="B20" s="88"/>
      <c r="C20" s="89" t="s">
        <v>125</v>
      </c>
      <c r="D20" s="373"/>
      <c r="E20" s="373"/>
      <c r="F20" s="373"/>
      <c r="G20" s="373"/>
      <c r="H20" s="373"/>
      <c r="I20" s="373"/>
      <c r="J20" s="373"/>
      <c r="K20" s="373"/>
      <c r="L20" s="373"/>
      <c r="M20" s="373"/>
      <c r="N20" s="373"/>
      <c r="O20" s="373"/>
      <c r="P20" s="14"/>
      <c r="Q20" s="90"/>
      <c r="R20" s="265"/>
      <c r="S20" s="83">
        <f>A19</f>
        <v>0</v>
      </c>
      <c r="T20" s="84">
        <f>SUM(D20:O20)</f>
        <v>0</v>
      </c>
      <c r="U20" s="85"/>
      <c r="V20" s="84">
        <f>SUM(D69:O69)</f>
        <v>0</v>
      </c>
      <c r="W20" s="85"/>
      <c r="X20" s="11"/>
    </row>
    <row r="21" spans="1:24" ht="13.5" customHeight="1">
      <c r="A21" s="371"/>
      <c r="B21" s="372"/>
      <c r="C21" s="372"/>
      <c r="D21" s="137">
        <f aca="true" t="shared" si="7" ref="D21:O21">ROUND((+D22*$C$21),0)</f>
        <v>0</v>
      </c>
      <c r="E21" s="137">
        <f t="shared" si="7"/>
        <v>0</v>
      </c>
      <c r="F21" s="137">
        <f t="shared" si="7"/>
        <v>0</v>
      </c>
      <c r="G21" s="137">
        <f t="shared" si="7"/>
        <v>0</v>
      </c>
      <c r="H21" s="137">
        <f t="shared" si="7"/>
        <v>0</v>
      </c>
      <c r="I21" s="137">
        <f t="shared" si="7"/>
        <v>0</v>
      </c>
      <c r="J21" s="137">
        <f t="shared" si="7"/>
        <v>0</v>
      </c>
      <c r="K21" s="137">
        <f t="shared" si="7"/>
        <v>0</v>
      </c>
      <c r="L21" s="137">
        <f t="shared" si="7"/>
        <v>0</v>
      </c>
      <c r="M21" s="137">
        <f t="shared" si="7"/>
        <v>0</v>
      </c>
      <c r="N21" s="137">
        <f t="shared" si="7"/>
        <v>0</v>
      </c>
      <c r="O21" s="137">
        <f t="shared" si="7"/>
        <v>0</v>
      </c>
      <c r="P21" s="14"/>
      <c r="Q21" s="366">
        <f>SUM(D21:O21)</f>
        <v>0</v>
      </c>
      <c r="R21" s="264"/>
      <c r="S21" s="77" t="s">
        <v>5</v>
      </c>
      <c r="T21" s="77"/>
      <c r="U21" s="369"/>
      <c r="V21" s="77"/>
      <c r="W21" s="369"/>
      <c r="X21" s="11"/>
    </row>
    <row r="22" spans="1:24" ht="13.5" customHeight="1">
      <c r="A22" s="87"/>
      <c r="B22" s="88"/>
      <c r="C22" s="89" t="s">
        <v>125</v>
      </c>
      <c r="D22" s="373"/>
      <c r="E22" s="373"/>
      <c r="F22" s="373"/>
      <c r="G22" s="373"/>
      <c r="H22" s="373"/>
      <c r="I22" s="373"/>
      <c r="J22" s="373"/>
      <c r="K22" s="373"/>
      <c r="L22" s="373"/>
      <c r="M22" s="373"/>
      <c r="N22" s="373"/>
      <c r="O22" s="373"/>
      <c r="P22" s="14"/>
      <c r="Q22" s="90"/>
      <c r="R22" s="265"/>
      <c r="S22" s="83">
        <f>A21</f>
        <v>0</v>
      </c>
      <c r="T22" s="84">
        <f>SUM(D22:O22)</f>
        <v>0</v>
      </c>
      <c r="U22" s="85"/>
      <c r="V22" s="84">
        <f>SUM(D71:O71)</f>
        <v>0</v>
      </c>
      <c r="W22" s="85"/>
      <c r="X22" s="11"/>
    </row>
    <row r="23" spans="1:24" ht="13.5" customHeight="1">
      <c r="A23" s="371"/>
      <c r="B23" s="372"/>
      <c r="C23" s="372"/>
      <c r="D23" s="137">
        <f aca="true" t="shared" si="8" ref="D23:O23">ROUND((+D24*$C$23),0)</f>
        <v>0</v>
      </c>
      <c r="E23" s="137">
        <f t="shared" si="8"/>
        <v>0</v>
      </c>
      <c r="F23" s="137">
        <f t="shared" si="8"/>
        <v>0</v>
      </c>
      <c r="G23" s="137">
        <f t="shared" si="8"/>
        <v>0</v>
      </c>
      <c r="H23" s="137">
        <f t="shared" si="8"/>
        <v>0</v>
      </c>
      <c r="I23" s="137">
        <f t="shared" si="8"/>
        <v>0</v>
      </c>
      <c r="J23" s="137">
        <f t="shared" si="8"/>
        <v>0</v>
      </c>
      <c r="K23" s="137">
        <f t="shared" si="8"/>
        <v>0</v>
      </c>
      <c r="L23" s="137">
        <f t="shared" si="8"/>
        <v>0</v>
      </c>
      <c r="M23" s="137">
        <f t="shared" si="8"/>
        <v>0</v>
      </c>
      <c r="N23" s="137">
        <f t="shared" si="8"/>
        <v>0</v>
      </c>
      <c r="O23" s="137">
        <f t="shared" si="8"/>
        <v>0</v>
      </c>
      <c r="P23" s="14"/>
      <c r="Q23" s="366">
        <f>SUM(D23:O23)</f>
        <v>0</v>
      </c>
      <c r="R23" s="264"/>
      <c r="S23" s="368"/>
      <c r="T23" s="77"/>
      <c r="U23" s="369"/>
      <c r="V23" s="77"/>
      <c r="W23" s="369"/>
      <c r="X23" s="11"/>
    </row>
    <row r="24" spans="1:24" ht="13.5" customHeight="1">
      <c r="A24" s="87"/>
      <c r="B24" s="88"/>
      <c r="C24" s="89" t="s">
        <v>125</v>
      </c>
      <c r="D24" s="373"/>
      <c r="E24" s="373"/>
      <c r="F24" s="373"/>
      <c r="G24" s="373"/>
      <c r="H24" s="373"/>
      <c r="I24" s="373"/>
      <c r="J24" s="373"/>
      <c r="K24" s="373"/>
      <c r="L24" s="373"/>
      <c r="M24" s="373"/>
      <c r="N24" s="373"/>
      <c r="O24" s="373"/>
      <c r="P24" s="14"/>
      <c r="Q24" s="90"/>
      <c r="R24" s="265"/>
      <c r="S24" s="83">
        <f>A23</f>
        <v>0</v>
      </c>
      <c r="T24" s="84">
        <f>SUM(D24:O24)</f>
        <v>0</v>
      </c>
      <c r="U24" s="85"/>
      <c r="V24" s="84">
        <f>SUM(D73:O73)</f>
        <v>0</v>
      </c>
      <c r="W24" s="85"/>
      <c r="X24" s="11"/>
    </row>
    <row r="25" spans="1:24" ht="13.5" customHeight="1">
      <c r="A25" s="371"/>
      <c r="B25" s="372"/>
      <c r="C25" s="372"/>
      <c r="D25" s="137">
        <f aca="true" t="shared" si="9" ref="D25:O25">ROUND((+D26*$C$25),0)</f>
        <v>0</v>
      </c>
      <c r="E25" s="137">
        <f t="shared" si="9"/>
        <v>0</v>
      </c>
      <c r="F25" s="137">
        <f t="shared" si="9"/>
        <v>0</v>
      </c>
      <c r="G25" s="137">
        <f t="shared" si="9"/>
        <v>0</v>
      </c>
      <c r="H25" s="137">
        <f t="shared" si="9"/>
        <v>0</v>
      </c>
      <c r="I25" s="137">
        <f t="shared" si="9"/>
        <v>0</v>
      </c>
      <c r="J25" s="137">
        <f t="shared" si="9"/>
        <v>0</v>
      </c>
      <c r="K25" s="137">
        <f t="shared" si="9"/>
        <v>0</v>
      </c>
      <c r="L25" s="137">
        <f t="shared" si="9"/>
        <v>0</v>
      </c>
      <c r="M25" s="137">
        <f t="shared" si="9"/>
        <v>0</v>
      </c>
      <c r="N25" s="137">
        <f t="shared" si="9"/>
        <v>0</v>
      </c>
      <c r="O25" s="137">
        <f t="shared" si="9"/>
        <v>0</v>
      </c>
      <c r="P25" s="14"/>
      <c r="Q25" s="366">
        <f>SUM(D25:O25)</f>
        <v>0</v>
      </c>
      <c r="R25" s="264"/>
      <c r="S25" s="368"/>
      <c r="T25" s="77"/>
      <c r="U25" s="369"/>
      <c r="V25" s="77"/>
      <c r="W25" s="369"/>
      <c r="X25" s="11"/>
    </row>
    <row r="26" spans="1:24" ht="13.5" customHeight="1">
      <c r="A26" s="87"/>
      <c r="B26" s="88"/>
      <c r="C26" s="89" t="s">
        <v>125</v>
      </c>
      <c r="D26" s="373"/>
      <c r="E26" s="373"/>
      <c r="F26" s="373"/>
      <c r="G26" s="373"/>
      <c r="H26" s="373"/>
      <c r="I26" s="373"/>
      <c r="J26" s="373"/>
      <c r="K26" s="373"/>
      <c r="L26" s="373"/>
      <c r="M26" s="373"/>
      <c r="N26" s="373"/>
      <c r="O26" s="373"/>
      <c r="P26" s="14"/>
      <c r="Q26" s="90"/>
      <c r="R26" s="265"/>
      <c r="S26" s="83">
        <f>A25</f>
        <v>0</v>
      </c>
      <c r="T26" s="84">
        <f>SUM(D26:O26)</f>
        <v>0</v>
      </c>
      <c r="U26" s="85"/>
      <c r="V26" s="84">
        <f>SUM(D75:O75)</f>
        <v>0</v>
      </c>
      <c r="W26" s="85"/>
      <c r="X26" s="11"/>
    </row>
    <row r="27" spans="1:24" ht="13.5" customHeight="1">
      <c r="A27" s="371"/>
      <c r="B27" s="372"/>
      <c r="C27" s="372"/>
      <c r="D27" s="137">
        <f aca="true" t="shared" si="10" ref="D27:O27">ROUND((+D28*$C$27),0)</f>
        <v>0</v>
      </c>
      <c r="E27" s="137">
        <f t="shared" si="10"/>
        <v>0</v>
      </c>
      <c r="F27" s="137">
        <f t="shared" si="10"/>
        <v>0</v>
      </c>
      <c r="G27" s="137">
        <f t="shared" si="10"/>
        <v>0</v>
      </c>
      <c r="H27" s="137">
        <f t="shared" si="10"/>
        <v>0</v>
      </c>
      <c r="I27" s="137">
        <f t="shared" si="10"/>
        <v>0</v>
      </c>
      <c r="J27" s="137">
        <f t="shared" si="10"/>
        <v>0</v>
      </c>
      <c r="K27" s="137">
        <f t="shared" si="10"/>
        <v>0</v>
      </c>
      <c r="L27" s="137">
        <f t="shared" si="10"/>
        <v>0</v>
      </c>
      <c r="M27" s="137">
        <f t="shared" si="10"/>
        <v>0</v>
      </c>
      <c r="N27" s="137">
        <f t="shared" si="10"/>
        <v>0</v>
      </c>
      <c r="O27" s="137">
        <f t="shared" si="10"/>
        <v>0</v>
      </c>
      <c r="P27" s="14"/>
      <c r="Q27" s="366">
        <f>SUM(D27:O27)</f>
        <v>0</v>
      </c>
      <c r="R27" s="264"/>
      <c r="S27" s="368"/>
      <c r="T27" s="77"/>
      <c r="U27" s="369"/>
      <c r="V27" s="77"/>
      <c r="W27" s="369"/>
      <c r="X27" s="11"/>
    </row>
    <row r="28" spans="1:24" ht="13.5" customHeight="1">
      <c r="A28" s="87"/>
      <c r="B28" s="88"/>
      <c r="C28" s="89" t="s">
        <v>125</v>
      </c>
      <c r="D28" s="374"/>
      <c r="E28" s="374"/>
      <c r="F28" s="374"/>
      <c r="G28" s="374"/>
      <c r="H28" s="374"/>
      <c r="I28" s="374"/>
      <c r="J28" s="374"/>
      <c r="K28" s="374"/>
      <c r="L28" s="374"/>
      <c r="M28" s="374"/>
      <c r="N28" s="374"/>
      <c r="O28" s="374"/>
      <c r="P28" s="14"/>
      <c r="Q28" s="90"/>
      <c r="R28" s="265"/>
      <c r="S28" s="83">
        <f>A27</f>
        <v>0</v>
      </c>
      <c r="T28" s="84">
        <f>SUM(D28:O28)</f>
        <v>0</v>
      </c>
      <c r="U28" s="85"/>
      <c r="V28" s="84">
        <f>SUM(D77:O77)</f>
        <v>0</v>
      </c>
      <c r="W28" s="85"/>
      <c r="X28" s="11"/>
    </row>
    <row r="29" spans="1:24" ht="13.5" customHeight="1">
      <c r="A29" s="371"/>
      <c r="B29" s="372"/>
      <c r="C29" s="372"/>
      <c r="D29" s="137">
        <f aca="true" t="shared" si="11" ref="D29:O29">ROUND((+D30*$C$29),0)</f>
        <v>0</v>
      </c>
      <c r="E29" s="137">
        <f t="shared" si="11"/>
        <v>0</v>
      </c>
      <c r="F29" s="137">
        <f t="shared" si="11"/>
        <v>0</v>
      </c>
      <c r="G29" s="137">
        <f t="shared" si="11"/>
        <v>0</v>
      </c>
      <c r="H29" s="137">
        <f t="shared" si="11"/>
        <v>0</v>
      </c>
      <c r="I29" s="137">
        <f t="shared" si="11"/>
        <v>0</v>
      </c>
      <c r="J29" s="137">
        <f t="shared" si="11"/>
        <v>0</v>
      </c>
      <c r="K29" s="137">
        <f t="shared" si="11"/>
        <v>0</v>
      </c>
      <c r="L29" s="137">
        <f t="shared" si="11"/>
        <v>0</v>
      </c>
      <c r="M29" s="137">
        <f t="shared" si="11"/>
        <v>0</v>
      </c>
      <c r="N29" s="137">
        <f t="shared" si="11"/>
        <v>0</v>
      </c>
      <c r="O29" s="137">
        <f t="shared" si="11"/>
        <v>0</v>
      </c>
      <c r="P29" s="14"/>
      <c r="Q29" s="366">
        <f>SUM(D29:O29)</f>
        <v>0</v>
      </c>
      <c r="R29" s="264"/>
      <c r="S29" s="368"/>
      <c r="T29" s="77"/>
      <c r="U29" s="369"/>
      <c r="V29" s="77"/>
      <c r="W29" s="369"/>
      <c r="X29" s="11"/>
    </row>
    <row r="30" spans="1:24" ht="13.5" customHeight="1">
      <c r="A30" s="87"/>
      <c r="B30" s="88"/>
      <c r="C30" s="89" t="s">
        <v>125</v>
      </c>
      <c r="D30" s="374"/>
      <c r="E30" s="374"/>
      <c r="F30" s="374"/>
      <c r="G30" s="374"/>
      <c r="H30" s="374"/>
      <c r="I30" s="374"/>
      <c r="J30" s="374"/>
      <c r="K30" s="374"/>
      <c r="L30" s="374"/>
      <c r="M30" s="374"/>
      <c r="N30" s="374"/>
      <c r="O30" s="374"/>
      <c r="P30" s="14"/>
      <c r="Q30" s="90"/>
      <c r="R30" s="265"/>
      <c r="S30" s="83">
        <f>A29</f>
        <v>0</v>
      </c>
      <c r="T30" s="84">
        <f>SUM(D30:O30)</f>
        <v>0</v>
      </c>
      <c r="U30" s="85"/>
      <c r="V30" s="84">
        <f>SUM(D79:O79)</f>
        <v>0</v>
      </c>
      <c r="W30" s="85"/>
      <c r="X30" s="11"/>
    </row>
    <row r="31" spans="1:24" ht="13.5" customHeight="1">
      <c r="A31" s="371"/>
      <c r="B31" s="372"/>
      <c r="C31" s="372"/>
      <c r="D31" s="137">
        <f aca="true" t="shared" si="12" ref="D31:O31">ROUND((+D32*$C$31),0)</f>
        <v>0</v>
      </c>
      <c r="E31" s="137">
        <f t="shared" si="12"/>
        <v>0</v>
      </c>
      <c r="F31" s="137">
        <f t="shared" si="12"/>
        <v>0</v>
      </c>
      <c r="G31" s="137">
        <f t="shared" si="12"/>
        <v>0</v>
      </c>
      <c r="H31" s="137">
        <f t="shared" si="12"/>
        <v>0</v>
      </c>
      <c r="I31" s="137">
        <f t="shared" si="12"/>
        <v>0</v>
      </c>
      <c r="J31" s="137">
        <f t="shared" si="12"/>
        <v>0</v>
      </c>
      <c r="K31" s="137">
        <f t="shared" si="12"/>
        <v>0</v>
      </c>
      <c r="L31" s="137">
        <f t="shared" si="12"/>
        <v>0</v>
      </c>
      <c r="M31" s="137">
        <f t="shared" si="12"/>
        <v>0</v>
      </c>
      <c r="N31" s="137">
        <f t="shared" si="12"/>
        <v>0</v>
      </c>
      <c r="O31" s="137">
        <f t="shared" si="12"/>
        <v>0</v>
      </c>
      <c r="P31" s="14"/>
      <c r="Q31" s="366">
        <f>SUM(D31:O31)</f>
        <v>0</v>
      </c>
      <c r="R31" s="264"/>
      <c r="S31" s="368"/>
      <c r="T31" s="77"/>
      <c r="U31" s="369"/>
      <c r="V31" s="77"/>
      <c r="W31" s="369"/>
      <c r="X31" s="11"/>
    </row>
    <row r="32" spans="1:24" ht="13.5" customHeight="1">
      <c r="A32" s="87"/>
      <c r="B32" s="88"/>
      <c r="C32" s="89" t="s">
        <v>125</v>
      </c>
      <c r="D32" s="374"/>
      <c r="E32" s="374"/>
      <c r="F32" s="374"/>
      <c r="G32" s="374"/>
      <c r="H32" s="374"/>
      <c r="I32" s="374"/>
      <c r="J32" s="374"/>
      <c r="K32" s="374"/>
      <c r="L32" s="374"/>
      <c r="M32" s="374"/>
      <c r="N32" s="374"/>
      <c r="O32" s="374"/>
      <c r="P32" s="14"/>
      <c r="Q32" s="90"/>
      <c r="R32" s="265"/>
      <c r="S32" s="83">
        <f>A31</f>
        <v>0</v>
      </c>
      <c r="T32" s="84">
        <f>SUM(D32:O32)</f>
        <v>0</v>
      </c>
      <c r="U32" s="85"/>
      <c r="V32" s="84">
        <f>SUM(D81:O81)</f>
        <v>0</v>
      </c>
      <c r="W32" s="85"/>
      <c r="X32" s="11"/>
    </row>
    <row r="33" spans="1:24" ht="13.5" customHeight="1">
      <c r="A33" s="371"/>
      <c r="B33" s="372"/>
      <c r="C33" s="372"/>
      <c r="D33" s="137">
        <f aca="true" t="shared" si="13" ref="D33:O33">ROUND((+D34*$C$33),0)</f>
        <v>0</v>
      </c>
      <c r="E33" s="137">
        <f t="shared" si="13"/>
        <v>0</v>
      </c>
      <c r="F33" s="137">
        <f t="shared" si="13"/>
        <v>0</v>
      </c>
      <c r="G33" s="137">
        <f t="shared" si="13"/>
        <v>0</v>
      </c>
      <c r="H33" s="137">
        <f t="shared" si="13"/>
        <v>0</v>
      </c>
      <c r="I33" s="137">
        <f t="shared" si="13"/>
        <v>0</v>
      </c>
      <c r="J33" s="137">
        <f t="shared" si="13"/>
        <v>0</v>
      </c>
      <c r="K33" s="137">
        <f t="shared" si="13"/>
        <v>0</v>
      </c>
      <c r="L33" s="137">
        <f t="shared" si="13"/>
        <v>0</v>
      </c>
      <c r="M33" s="137">
        <f t="shared" si="13"/>
        <v>0</v>
      </c>
      <c r="N33" s="137">
        <f t="shared" si="13"/>
        <v>0</v>
      </c>
      <c r="O33" s="137">
        <f t="shared" si="13"/>
        <v>0</v>
      </c>
      <c r="P33" s="14"/>
      <c r="Q33" s="366">
        <f>SUM(D33:O33)</f>
        <v>0</v>
      </c>
      <c r="R33" s="264"/>
      <c r="S33" s="368"/>
      <c r="T33" s="77"/>
      <c r="U33" s="369"/>
      <c r="V33" s="77"/>
      <c r="W33" s="369"/>
      <c r="X33" s="11"/>
    </row>
    <row r="34" spans="1:24" ht="13.5" customHeight="1">
      <c r="A34" s="87"/>
      <c r="B34" s="88"/>
      <c r="C34" s="89" t="s">
        <v>125</v>
      </c>
      <c r="D34" s="374"/>
      <c r="E34" s="374"/>
      <c r="F34" s="374"/>
      <c r="G34" s="374"/>
      <c r="H34" s="374"/>
      <c r="I34" s="374"/>
      <c r="J34" s="374"/>
      <c r="K34" s="374"/>
      <c r="L34" s="374"/>
      <c r="M34" s="374"/>
      <c r="N34" s="374"/>
      <c r="O34" s="374"/>
      <c r="P34" s="14"/>
      <c r="Q34" s="90"/>
      <c r="R34" s="265"/>
      <c r="S34" s="83">
        <f>A33</f>
        <v>0</v>
      </c>
      <c r="T34" s="84">
        <f>SUM(D34:O34)</f>
        <v>0</v>
      </c>
      <c r="U34" s="85"/>
      <c r="V34" s="84">
        <f>SUM(D83:O83)</f>
        <v>0</v>
      </c>
      <c r="W34" s="85"/>
      <c r="X34" s="11"/>
    </row>
    <row r="35" spans="1:24" ht="13.5" customHeight="1">
      <c r="A35" s="371"/>
      <c r="B35" s="372"/>
      <c r="C35" s="372"/>
      <c r="D35" s="137">
        <f aca="true" t="shared" si="14" ref="D35:O35">ROUND((+D36*$C$35),0)</f>
        <v>0</v>
      </c>
      <c r="E35" s="137">
        <f t="shared" si="14"/>
        <v>0</v>
      </c>
      <c r="F35" s="137">
        <f t="shared" si="14"/>
        <v>0</v>
      </c>
      <c r="G35" s="137">
        <f t="shared" si="14"/>
        <v>0</v>
      </c>
      <c r="H35" s="137">
        <f t="shared" si="14"/>
        <v>0</v>
      </c>
      <c r="I35" s="137">
        <f t="shared" si="14"/>
        <v>0</v>
      </c>
      <c r="J35" s="137">
        <f t="shared" si="14"/>
        <v>0</v>
      </c>
      <c r="K35" s="137">
        <f t="shared" si="14"/>
        <v>0</v>
      </c>
      <c r="L35" s="137">
        <f t="shared" si="14"/>
        <v>0</v>
      </c>
      <c r="M35" s="137">
        <f t="shared" si="14"/>
        <v>0</v>
      </c>
      <c r="N35" s="137">
        <f t="shared" si="14"/>
        <v>0</v>
      </c>
      <c r="O35" s="137">
        <f t="shared" si="14"/>
        <v>0</v>
      </c>
      <c r="P35" s="14"/>
      <c r="Q35" s="366">
        <f>SUM(D35:O35)</f>
        <v>0</v>
      </c>
      <c r="R35" s="264"/>
      <c r="S35" s="368"/>
      <c r="T35" s="77"/>
      <c r="U35" s="369"/>
      <c r="V35" s="77"/>
      <c r="W35" s="369"/>
      <c r="X35" s="11"/>
    </row>
    <row r="36" spans="1:24" ht="13.5" customHeight="1">
      <c r="A36" s="90"/>
      <c r="B36" s="93"/>
      <c r="C36" s="94" t="s">
        <v>125</v>
      </c>
      <c r="D36" s="374"/>
      <c r="E36" s="374"/>
      <c r="F36" s="374"/>
      <c r="G36" s="374"/>
      <c r="H36" s="374"/>
      <c r="I36" s="374"/>
      <c r="J36" s="374"/>
      <c r="K36" s="374"/>
      <c r="L36" s="374"/>
      <c r="M36" s="374"/>
      <c r="N36" s="374"/>
      <c r="O36" s="374"/>
      <c r="P36" s="14"/>
      <c r="Q36" s="90"/>
      <c r="R36" s="265"/>
      <c r="S36" s="83">
        <f>A35</f>
        <v>0</v>
      </c>
      <c r="T36" s="84">
        <f>SUM(D36:O36)</f>
        <v>0</v>
      </c>
      <c r="U36" s="85"/>
      <c r="V36" s="84">
        <f>SUM(D85:O85)</f>
        <v>0</v>
      </c>
      <c r="W36" s="85"/>
      <c r="X36" s="11"/>
    </row>
    <row r="37" spans="1:23" ht="7.5" customHeight="1">
      <c r="A37" s="2"/>
      <c r="B37" s="2"/>
      <c r="C37" s="22"/>
      <c r="D37" s="22"/>
      <c r="E37" s="22"/>
      <c r="F37" s="22"/>
      <c r="G37" s="22"/>
      <c r="H37" s="22"/>
      <c r="I37" s="22"/>
      <c r="J37" s="22"/>
      <c r="K37" s="22"/>
      <c r="L37" s="22"/>
      <c r="M37" s="22"/>
      <c r="N37" s="22"/>
      <c r="O37" s="22"/>
      <c r="P37" s="2"/>
      <c r="Q37" s="2"/>
      <c r="R37" s="252"/>
      <c r="S37" s="95"/>
      <c r="T37" s="95"/>
      <c r="U37" s="95"/>
      <c r="V37" s="24"/>
      <c r="W37" s="24"/>
    </row>
    <row r="38" spans="1:21" ht="13.5" customHeight="1">
      <c r="A38" s="2"/>
      <c r="B38" s="96" t="s">
        <v>120</v>
      </c>
      <c r="C38" s="2"/>
      <c r="D38" s="367">
        <f aca="true" t="shared" si="15" ref="D38:O38">SUM(D7+D9+D11+D13+D15+D17+D19+D21+D23+D25+D27+D29+D31+D33+D35)</f>
        <v>0</v>
      </c>
      <c r="E38" s="367">
        <f t="shared" si="15"/>
        <v>0</v>
      </c>
      <c r="F38" s="367">
        <f t="shared" si="15"/>
        <v>0</v>
      </c>
      <c r="G38" s="367">
        <f t="shared" si="15"/>
        <v>0</v>
      </c>
      <c r="H38" s="367">
        <f t="shared" si="15"/>
        <v>0</v>
      </c>
      <c r="I38" s="367">
        <f t="shared" si="15"/>
        <v>0</v>
      </c>
      <c r="J38" s="367">
        <f t="shared" si="15"/>
        <v>0</v>
      </c>
      <c r="K38" s="367">
        <f t="shared" si="15"/>
        <v>0</v>
      </c>
      <c r="L38" s="367">
        <f t="shared" si="15"/>
        <v>0</v>
      </c>
      <c r="M38" s="367">
        <f t="shared" si="15"/>
        <v>0</v>
      </c>
      <c r="N38" s="367">
        <f t="shared" si="15"/>
        <v>0</v>
      </c>
      <c r="O38" s="367">
        <f t="shared" si="15"/>
        <v>0</v>
      </c>
      <c r="P38" s="97"/>
      <c r="Q38" s="367">
        <f>IF((SUM(Q7:Q35))=(SUM(D38:O38)),SUM(Q7:Q35),#VALUE!)</f>
        <v>0</v>
      </c>
      <c r="R38" s="266"/>
      <c r="S38" s="268"/>
      <c r="T38" s="59"/>
      <c r="U38" s="59"/>
    </row>
    <row r="39" spans="1:21" ht="13.5" customHeight="1">
      <c r="A39" s="2"/>
      <c r="B39" s="2"/>
      <c r="C39" s="2"/>
      <c r="D39" s="22"/>
      <c r="E39" s="22"/>
      <c r="F39" s="22"/>
      <c r="G39" s="22"/>
      <c r="H39" s="22"/>
      <c r="I39" s="22"/>
      <c r="J39" s="22"/>
      <c r="K39" s="22"/>
      <c r="L39" s="22"/>
      <c r="M39" s="22"/>
      <c r="N39" s="22"/>
      <c r="O39" s="22"/>
      <c r="P39" s="2"/>
      <c r="Q39" s="22"/>
      <c r="R39" s="252"/>
      <c r="S39" s="59"/>
      <c r="T39" s="59"/>
      <c r="U39" s="59"/>
    </row>
    <row r="40" spans="1:21" ht="13.5" customHeight="1">
      <c r="A40" s="2"/>
      <c r="B40" s="98" t="s">
        <v>121</v>
      </c>
      <c r="C40" s="99"/>
      <c r="D40" s="367">
        <f aca="true" t="shared" si="16" ref="D40:O40">ROUND(((D8*$B$7)+(D10*$B$9)+(D12*$B$11)+(D14*$B$13)+(D16*$B$15)+(D18*$B$17)+(D20*$B$19)+(D22*$B$21)+(D24*$B$23)+(D26*$B$25)+(D28*$B$27)+(D30*$B$29)+(D32*$B$31)+(D34*$B$33)+(D36*$B$35)),0)</f>
        <v>0</v>
      </c>
      <c r="E40" s="367">
        <f t="shared" si="16"/>
        <v>0</v>
      </c>
      <c r="F40" s="367">
        <f t="shared" si="16"/>
        <v>0</v>
      </c>
      <c r="G40" s="367">
        <f t="shared" si="16"/>
        <v>0</v>
      </c>
      <c r="H40" s="367">
        <f t="shared" si="16"/>
        <v>0</v>
      </c>
      <c r="I40" s="367">
        <f t="shared" si="16"/>
        <v>0</v>
      </c>
      <c r="J40" s="367">
        <f t="shared" si="16"/>
        <v>0</v>
      </c>
      <c r="K40" s="367">
        <f t="shared" si="16"/>
        <v>0</v>
      </c>
      <c r="L40" s="367">
        <f t="shared" si="16"/>
        <v>0</v>
      </c>
      <c r="M40" s="367">
        <f t="shared" si="16"/>
        <v>0</v>
      </c>
      <c r="N40" s="367">
        <f t="shared" si="16"/>
        <v>0</v>
      </c>
      <c r="O40" s="367">
        <f t="shared" si="16"/>
        <v>0</v>
      </c>
      <c r="P40" s="14"/>
      <c r="Q40" s="417">
        <f>SUM(D40:O40)</f>
        <v>0</v>
      </c>
      <c r="R40" s="264"/>
      <c r="S40" s="268"/>
      <c r="T40" s="59"/>
      <c r="U40" s="59"/>
    </row>
    <row r="41" spans="1:21" ht="9" customHeight="1">
      <c r="A41" s="2"/>
      <c r="B41" s="2"/>
      <c r="C41" s="2"/>
      <c r="D41" s="22"/>
      <c r="E41" s="22"/>
      <c r="F41" s="22"/>
      <c r="G41" s="22"/>
      <c r="H41" s="22"/>
      <c r="I41" s="22"/>
      <c r="J41" s="22"/>
      <c r="K41" s="22"/>
      <c r="L41" s="22"/>
      <c r="M41" s="22"/>
      <c r="N41" s="22"/>
      <c r="O41" s="22"/>
      <c r="P41" s="2"/>
      <c r="Q41" s="22"/>
      <c r="R41" s="252"/>
      <c r="S41" s="59"/>
      <c r="T41" s="59"/>
      <c r="U41" s="59"/>
    </row>
    <row r="42" spans="1:21" ht="13.5" customHeight="1">
      <c r="A42" s="69" t="s">
        <v>109</v>
      </c>
      <c r="B42" s="2"/>
      <c r="C42" s="375">
        <v>1</v>
      </c>
      <c r="D42" s="101"/>
      <c r="E42" s="102"/>
      <c r="F42" s="102"/>
      <c r="G42" s="102"/>
      <c r="H42" s="102"/>
      <c r="I42" s="102"/>
      <c r="J42" s="102"/>
      <c r="K42" s="102"/>
      <c r="L42" s="102"/>
      <c r="M42" s="102"/>
      <c r="N42" s="102"/>
      <c r="O42" s="102"/>
      <c r="P42" s="2"/>
      <c r="Q42" s="2"/>
      <c r="R42" s="252"/>
      <c r="S42" s="59"/>
      <c r="T42" s="59"/>
      <c r="U42" s="59"/>
    </row>
    <row r="43" spans="1:21" ht="13.5" customHeight="1">
      <c r="A43" s="103" t="s">
        <v>110</v>
      </c>
      <c r="B43" s="2"/>
      <c r="C43" s="104"/>
      <c r="D43" s="417">
        <f aca="true" t="shared" si="17" ref="D43:O43">ROUND((D38*$C$42),0)</f>
        <v>0</v>
      </c>
      <c r="E43" s="417">
        <f t="shared" si="17"/>
        <v>0</v>
      </c>
      <c r="F43" s="417">
        <f t="shared" si="17"/>
        <v>0</v>
      </c>
      <c r="G43" s="417">
        <f t="shared" si="17"/>
        <v>0</v>
      </c>
      <c r="H43" s="417">
        <f t="shared" si="17"/>
        <v>0</v>
      </c>
      <c r="I43" s="417">
        <f t="shared" si="17"/>
        <v>0</v>
      </c>
      <c r="J43" s="417">
        <f t="shared" si="17"/>
        <v>0</v>
      </c>
      <c r="K43" s="417">
        <f t="shared" si="17"/>
        <v>0</v>
      </c>
      <c r="L43" s="417">
        <f t="shared" si="17"/>
        <v>0</v>
      </c>
      <c r="M43" s="417">
        <f t="shared" si="17"/>
        <v>0</v>
      </c>
      <c r="N43" s="417">
        <f t="shared" si="17"/>
        <v>0</v>
      </c>
      <c r="O43" s="417">
        <f t="shared" si="17"/>
        <v>0</v>
      </c>
      <c r="P43" s="418"/>
      <c r="Q43" s="417">
        <f>SUM(D43:O43)</f>
        <v>0</v>
      </c>
      <c r="R43" s="264"/>
      <c r="S43" s="310" t="s">
        <v>375</v>
      </c>
      <c r="T43" s="59"/>
      <c r="U43" s="59"/>
    </row>
    <row r="44" spans="1:21" ht="9" customHeight="1">
      <c r="A44" s="2"/>
      <c r="B44" s="2"/>
      <c r="C44" s="2"/>
      <c r="D44" s="22"/>
      <c r="E44" s="22"/>
      <c r="F44" s="22"/>
      <c r="G44" s="22"/>
      <c r="H44" s="22"/>
      <c r="I44" s="22"/>
      <c r="J44" s="22"/>
      <c r="K44" s="22"/>
      <c r="L44" s="22"/>
      <c r="M44" s="22"/>
      <c r="N44" s="22"/>
      <c r="O44" s="22"/>
      <c r="P44" s="2"/>
      <c r="Q44" s="22"/>
      <c r="R44" s="252"/>
      <c r="S44" s="59"/>
      <c r="T44" s="59"/>
      <c r="U44" s="59"/>
    </row>
    <row r="45" spans="1:21" ht="13.5" customHeight="1">
      <c r="A45" s="69" t="s">
        <v>111</v>
      </c>
      <c r="B45" s="2"/>
      <c r="C45" s="375"/>
      <c r="D45" s="12"/>
      <c r="E45" s="137">
        <f aca="true" t="shared" si="18" ref="E45:O45">ROUND((D38*$C$45),0)</f>
        <v>0</v>
      </c>
      <c r="F45" s="137">
        <f t="shared" si="18"/>
        <v>0</v>
      </c>
      <c r="G45" s="137">
        <f t="shared" si="18"/>
        <v>0</v>
      </c>
      <c r="H45" s="137">
        <f t="shared" si="18"/>
        <v>0</v>
      </c>
      <c r="I45" s="137">
        <f t="shared" si="18"/>
        <v>0</v>
      </c>
      <c r="J45" s="137">
        <f t="shared" si="18"/>
        <v>0</v>
      </c>
      <c r="K45" s="137">
        <f t="shared" si="18"/>
        <v>0</v>
      </c>
      <c r="L45" s="137">
        <f t="shared" si="18"/>
        <v>0</v>
      </c>
      <c r="M45" s="137">
        <f t="shared" si="18"/>
        <v>0</v>
      </c>
      <c r="N45" s="137">
        <f t="shared" si="18"/>
        <v>0</v>
      </c>
      <c r="O45" s="137">
        <f t="shared" si="18"/>
        <v>0</v>
      </c>
      <c r="P45" s="14"/>
      <c r="Q45" s="2"/>
      <c r="R45" s="252"/>
      <c r="S45" s="59"/>
      <c r="T45" s="59"/>
      <c r="U45" s="59"/>
    </row>
    <row r="46" spans="1:21" ht="13.5" customHeight="1">
      <c r="A46" s="69" t="s">
        <v>112</v>
      </c>
      <c r="B46" s="2"/>
      <c r="C46" s="375"/>
      <c r="D46" s="12"/>
      <c r="E46" s="12"/>
      <c r="F46" s="137">
        <f aca="true" t="shared" si="19" ref="F46:O46">ROUND((D38*$C$46),0)</f>
        <v>0</v>
      </c>
      <c r="G46" s="137">
        <f t="shared" si="19"/>
        <v>0</v>
      </c>
      <c r="H46" s="137">
        <f t="shared" si="19"/>
        <v>0</v>
      </c>
      <c r="I46" s="137">
        <f t="shared" si="19"/>
        <v>0</v>
      </c>
      <c r="J46" s="137">
        <f t="shared" si="19"/>
        <v>0</v>
      </c>
      <c r="K46" s="137">
        <f t="shared" si="19"/>
        <v>0</v>
      </c>
      <c r="L46" s="137">
        <f t="shared" si="19"/>
        <v>0</v>
      </c>
      <c r="M46" s="137">
        <f t="shared" si="19"/>
        <v>0</v>
      </c>
      <c r="N46" s="137">
        <f t="shared" si="19"/>
        <v>0</v>
      </c>
      <c r="O46" s="137">
        <f t="shared" si="19"/>
        <v>0</v>
      </c>
      <c r="P46" s="14"/>
      <c r="Q46" s="2"/>
      <c r="R46" s="252"/>
      <c r="S46" s="59"/>
      <c r="T46" s="59"/>
      <c r="U46" s="59"/>
    </row>
    <row r="47" spans="1:21" ht="13.5" customHeight="1">
      <c r="A47" s="69" t="s">
        <v>113</v>
      </c>
      <c r="B47" s="2"/>
      <c r="C47" s="375"/>
      <c r="D47" s="12"/>
      <c r="E47" s="12"/>
      <c r="F47" s="12"/>
      <c r="G47" s="137">
        <f aca="true" t="shared" si="20" ref="G47:O47">ROUND((D38*$C$47),0)</f>
        <v>0</v>
      </c>
      <c r="H47" s="137">
        <f t="shared" si="20"/>
        <v>0</v>
      </c>
      <c r="I47" s="137">
        <f t="shared" si="20"/>
        <v>0</v>
      </c>
      <c r="J47" s="137">
        <f t="shared" si="20"/>
        <v>0</v>
      </c>
      <c r="K47" s="137">
        <f t="shared" si="20"/>
        <v>0</v>
      </c>
      <c r="L47" s="137">
        <f t="shared" si="20"/>
        <v>0</v>
      </c>
      <c r="M47" s="137">
        <f t="shared" si="20"/>
        <v>0</v>
      </c>
      <c r="N47" s="137">
        <f t="shared" si="20"/>
        <v>0</v>
      </c>
      <c r="O47" s="137">
        <f t="shared" si="20"/>
        <v>0</v>
      </c>
      <c r="P47" s="14"/>
      <c r="Q47" s="2"/>
      <c r="R47" s="252"/>
      <c r="S47" s="59"/>
      <c r="T47" s="59"/>
      <c r="U47" s="59"/>
    </row>
    <row r="48" spans="1:21" ht="13.5" customHeight="1">
      <c r="A48" s="103" t="s">
        <v>114</v>
      </c>
      <c r="B48" s="2"/>
      <c r="C48" s="104"/>
      <c r="D48" s="12"/>
      <c r="E48" s="367">
        <f>ROUND((E45),0)</f>
        <v>0</v>
      </c>
      <c r="F48" s="367">
        <f>ROUND((SUM(F45:F46)),0)</f>
        <v>0</v>
      </c>
      <c r="G48" s="367">
        <f aca="true" t="shared" si="21" ref="G48:O48">ROUND((SUM(G45:G47)),0)</f>
        <v>0</v>
      </c>
      <c r="H48" s="367">
        <f t="shared" si="21"/>
        <v>0</v>
      </c>
      <c r="I48" s="367">
        <f t="shared" si="21"/>
        <v>0</v>
      </c>
      <c r="J48" s="367">
        <f t="shared" si="21"/>
        <v>0</v>
      </c>
      <c r="K48" s="367">
        <f t="shared" si="21"/>
        <v>0</v>
      </c>
      <c r="L48" s="367">
        <f t="shared" si="21"/>
        <v>0</v>
      </c>
      <c r="M48" s="367">
        <f t="shared" si="21"/>
        <v>0</v>
      </c>
      <c r="N48" s="367">
        <f t="shared" si="21"/>
        <v>0</v>
      </c>
      <c r="O48" s="367">
        <f t="shared" si="21"/>
        <v>0</v>
      </c>
      <c r="P48" s="14"/>
      <c r="Q48" s="366">
        <f>SUM(D48:O48)</f>
        <v>0</v>
      </c>
      <c r="R48" s="264"/>
      <c r="S48" s="268"/>
      <c r="T48" s="59"/>
      <c r="U48" s="59"/>
    </row>
    <row r="49" spans="1:21" ht="15" customHeight="1">
      <c r="A49" s="31" t="s">
        <v>115</v>
      </c>
      <c r="B49" s="31"/>
      <c r="C49" s="31"/>
      <c r="D49" s="71"/>
      <c r="E49" s="71"/>
      <c r="F49" s="71"/>
      <c r="G49" s="71"/>
      <c r="H49" s="71"/>
      <c r="I49" s="71"/>
      <c r="J49" s="71"/>
      <c r="K49" s="71"/>
      <c r="L49" s="71"/>
      <c r="M49" s="71"/>
      <c r="N49" s="71"/>
      <c r="O49" s="71"/>
      <c r="P49" s="31"/>
      <c r="Q49" s="71"/>
      <c r="R49" s="253"/>
      <c r="S49" s="59"/>
      <c r="T49" s="59"/>
      <c r="U49" s="59"/>
    </row>
    <row r="50" spans="1:24" ht="15.75">
      <c r="A50" s="494" t="s">
        <v>406</v>
      </c>
      <c r="B50" s="495"/>
      <c r="C50" s="495"/>
      <c r="D50" s="2"/>
      <c r="E50" s="2"/>
      <c r="F50" s="69"/>
      <c r="G50" s="69"/>
      <c r="H50" s="69"/>
      <c r="I50" s="69"/>
      <c r="J50" s="69"/>
      <c r="K50" s="69"/>
      <c r="L50" s="2"/>
      <c r="M50" s="2"/>
      <c r="N50" s="2"/>
      <c r="O50" s="2"/>
      <c r="P50" s="2"/>
      <c r="Q50" s="2"/>
      <c r="R50" s="252"/>
      <c r="S50" s="73"/>
      <c r="T50" s="73"/>
      <c r="U50" s="59"/>
      <c r="V50" s="6"/>
      <c r="W50" s="6"/>
      <c r="X50" s="6"/>
    </row>
    <row r="51" spans="1:21" ht="14.25" customHeight="1">
      <c r="A51" s="490" t="s">
        <v>373</v>
      </c>
      <c r="B51" s="491"/>
      <c r="C51" s="491"/>
      <c r="D51" s="70"/>
      <c r="E51" s="70"/>
      <c r="F51" s="70"/>
      <c r="G51" s="70"/>
      <c r="H51" s="70"/>
      <c r="I51" s="70"/>
      <c r="J51" s="70"/>
      <c r="K51" s="70"/>
      <c r="L51" s="70"/>
      <c r="M51" s="70"/>
      <c r="N51" s="70"/>
      <c r="O51" s="70"/>
      <c r="P51" s="2"/>
      <c r="Q51" s="2"/>
      <c r="R51" s="252"/>
      <c r="S51" s="73"/>
      <c r="T51" s="73"/>
      <c r="U51" s="59"/>
    </row>
    <row r="52" spans="1:21" ht="13.5" customHeight="1">
      <c r="A52" s="2"/>
      <c r="B52" s="286" t="s">
        <v>122</v>
      </c>
      <c r="C52" s="287"/>
      <c r="D52" s="364" t="str">
        <f>'1A&amp;B-Drawings Budget'!B5</f>
        <v>OCT</v>
      </c>
      <c r="E52" s="364" t="str">
        <f>'1A&amp;B-Drawings Budget'!C5</f>
        <v>NOV</v>
      </c>
      <c r="F52" s="364" t="str">
        <f>'1A&amp;B-Drawings Budget'!D5</f>
        <v>DEC</v>
      </c>
      <c r="G52" s="364" t="str">
        <f>'1A&amp;B-Drawings Budget'!E5</f>
        <v>JAN</v>
      </c>
      <c r="H52" s="364" t="str">
        <f>'1A&amp;B-Drawings Budget'!F5</f>
        <v>FEB</v>
      </c>
      <c r="I52" s="364" t="str">
        <f>'1A&amp;B-Drawings Budget'!G5</f>
        <v>MAR</v>
      </c>
      <c r="J52" s="364" t="str">
        <f>'1A&amp;B-Drawings Budget'!H5</f>
        <v>APR</v>
      </c>
      <c r="K52" s="364" t="str">
        <f>'1A&amp;B-Drawings Budget'!I5</f>
        <v>MAY</v>
      </c>
      <c r="L52" s="364" t="str">
        <f>'1A&amp;B-Drawings Budget'!J5</f>
        <v>JUN</v>
      </c>
      <c r="M52" s="364" t="str">
        <f>'1A&amp;B-Drawings Budget'!K5</f>
        <v>JUL</v>
      </c>
      <c r="N52" s="364" t="str">
        <f>'1A&amp;B-Drawings Budget'!L5</f>
        <v>AUG</v>
      </c>
      <c r="O52" s="365" t="str">
        <f>'1A&amp;B-Drawings Budget'!M5</f>
        <v>SEP</v>
      </c>
      <c r="P52" s="72"/>
      <c r="Q52" s="2"/>
      <c r="R52" s="252"/>
      <c r="S52" s="73"/>
      <c r="T52" s="73"/>
      <c r="U52" s="59"/>
    </row>
    <row r="53" spans="1:21" ht="13.5" customHeight="1">
      <c r="A53" s="2"/>
      <c r="B53" s="2"/>
      <c r="C53" s="2"/>
      <c r="D53" s="2"/>
      <c r="E53" s="2"/>
      <c r="F53" s="2"/>
      <c r="G53" s="2"/>
      <c r="H53" s="2"/>
      <c r="I53" s="2"/>
      <c r="J53" s="2"/>
      <c r="K53" s="2"/>
      <c r="L53" s="2"/>
      <c r="M53" s="2"/>
      <c r="N53" s="2"/>
      <c r="O53" s="2"/>
      <c r="P53" s="2"/>
      <c r="Q53" s="2"/>
      <c r="R53" s="252"/>
      <c r="S53" s="73"/>
      <c r="T53" s="73"/>
      <c r="U53" s="59"/>
    </row>
    <row r="54" spans="1:21" ht="12.75" customHeight="1">
      <c r="A54" s="74"/>
      <c r="B54" s="75" t="s">
        <v>118</v>
      </c>
      <c r="C54" s="76" t="s">
        <v>123</v>
      </c>
      <c r="D54" s="14"/>
      <c r="E54" s="488" t="s">
        <v>431</v>
      </c>
      <c r="F54" s="489"/>
      <c r="G54" s="489"/>
      <c r="H54" s="489"/>
      <c r="I54" s="489"/>
      <c r="J54" s="489"/>
      <c r="K54" s="2"/>
      <c r="L54" s="2"/>
      <c r="M54" s="2"/>
      <c r="N54" s="2"/>
      <c r="O54" s="2"/>
      <c r="P54" s="2"/>
      <c r="Q54" s="75" t="s">
        <v>85</v>
      </c>
      <c r="R54" s="263"/>
      <c r="S54" s="269"/>
      <c r="T54" s="73"/>
      <c r="U54" s="59"/>
    </row>
    <row r="55" spans="1:21" ht="10.5" customHeight="1">
      <c r="A55" s="80" t="s">
        <v>108</v>
      </c>
      <c r="B55" s="81" t="s">
        <v>119</v>
      </c>
      <c r="C55" s="82" t="s">
        <v>126</v>
      </c>
      <c r="D55" s="14"/>
      <c r="E55" s="2"/>
      <c r="F55" s="69"/>
      <c r="G55" s="69"/>
      <c r="H55" s="2"/>
      <c r="I55" s="2"/>
      <c r="J55" s="2"/>
      <c r="K55" s="2"/>
      <c r="L55" s="2"/>
      <c r="M55" s="2"/>
      <c r="N55" s="2"/>
      <c r="O55" s="2"/>
      <c r="P55" s="2"/>
      <c r="Q55" s="22"/>
      <c r="R55" s="252"/>
      <c r="S55" s="73"/>
      <c r="T55" s="59"/>
      <c r="U55" s="59"/>
    </row>
    <row r="56" spans="1:21" ht="13.5" customHeight="1">
      <c r="A56" s="376" t="str">
        <f>A7</f>
        <v>      put product name here</v>
      </c>
      <c r="B56" s="377"/>
      <c r="C56" s="377"/>
      <c r="D56" s="137">
        <f aca="true" t="shared" si="22" ref="D56:O56">ROUND((+D57*$C$56),0)</f>
        <v>0</v>
      </c>
      <c r="E56" s="137">
        <f t="shared" si="22"/>
        <v>0</v>
      </c>
      <c r="F56" s="137">
        <f t="shared" si="22"/>
        <v>0</v>
      </c>
      <c r="G56" s="137">
        <f t="shared" si="22"/>
        <v>0</v>
      </c>
      <c r="H56" s="137">
        <f t="shared" si="22"/>
        <v>0</v>
      </c>
      <c r="I56" s="137">
        <f t="shared" si="22"/>
        <v>0</v>
      </c>
      <c r="J56" s="137">
        <f t="shared" si="22"/>
        <v>0</v>
      </c>
      <c r="K56" s="137">
        <f t="shared" si="22"/>
        <v>0</v>
      </c>
      <c r="L56" s="137">
        <f t="shared" si="22"/>
        <v>0</v>
      </c>
      <c r="M56" s="137">
        <f t="shared" si="22"/>
        <v>0</v>
      </c>
      <c r="N56" s="137">
        <f t="shared" si="22"/>
        <v>0</v>
      </c>
      <c r="O56" s="137">
        <f t="shared" si="22"/>
        <v>0</v>
      </c>
      <c r="P56" s="14"/>
      <c r="Q56" s="367">
        <f>SUM(D56:O56)</f>
        <v>0</v>
      </c>
      <c r="R56" s="266"/>
      <c r="S56" s="269"/>
      <c r="T56" s="59"/>
      <c r="U56" s="59"/>
    </row>
    <row r="57" spans="1:21" ht="13.5" customHeight="1">
      <c r="A57" s="90"/>
      <c r="B57" s="88"/>
      <c r="C57" s="89" t="s">
        <v>125</v>
      </c>
      <c r="D57" s="378"/>
      <c r="E57" s="378"/>
      <c r="F57" s="378"/>
      <c r="G57" s="378"/>
      <c r="H57" s="378"/>
      <c r="I57" s="378"/>
      <c r="J57" s="378"/>
      <c r="K57" s="378"/>
      <c r="L57" s="378"/>
      <c r="M57" s="378"/>
      <c r="N57" s="378"/>
      <c r="O57" s="378"/>
      <c r="P57" s="14"/>
      <c r="Q57" s="90"/>
      <c r="R57" s="265"/>
      <c r="S57" s="73"/>
      <c r="T57" s="59"/>
      <c r="U57" s="59"/>
    </row>
    <row r="58" spans="1:21" ht="13.5" customHeight="1">
      <c r="A58" s="376">
        <f>A9</f>
        <v>0</v>
      </c>
      <c r="B58" s="377"/>
      <c r="C58" s="377"/>
      <c r="D58" s="137">
        <f aca="true" t="shared" si="23" ref="D58:O58">ROUND((+D59*$C$58),0)</f>
        <v>0</v>
      </c>
      <c r="E58" s="137">
        <f t="shared" si="23"/>
        <v>0</v>
      </c>
      <c r="F58" s="137">
        <f t="shared" si="23"/>
        <v>0</v>
      </c>
      <c r="G58" s="137">
        <f t="shared" si="23"/>
        <v>0</v>
      </c>
      <c r="H58" s="137">
        <f t="shared" si="23"/>
        <v>0</v>
      </c>
      <c r="I58" s="137">
        <f t="shared" si="23"/>
        <v>0</v>
      </c>
      <c r="J58" s="137">
        <f t="shared" si="23"/>
        <v>0</v>
      </c>
      <c r="K58" s="137">
        <f t="shared" si="23"/>
        <v>0</v>
      </c>
      <c r="L58" s="137">
        <f t="shared" si="23"/>
        <v>0</v>
      </c>
      <c r="M58" s="137">
        <f t="shared" si="23"/>
        <v>0</v>
      </c>
      <c r="N58" s="137">
        <f t="shared" si="23"/>
        <v>0</v>
      </c>
      <c r="O58" s="137">
        <f t="shared" si="23"/>
        <v>0</v>
      </c>
      <c r="P58" s="14"/>
      <c r="Q58" s="367">
        <f>SUM(D58:O58)</f>
        <v>0</v>
      </c>
      <c r="R58" s="266"/>
      <c r="S58" s="269"/>
      <c r="T58" s="59"/>
      <c r="U58" s="59"/>
    </row>
    <row r="59" spans="1:21" ht="13.5" customHeight="1">
      <c r="A59" s="90"/>
      <c r="B59" s="88"/>
      <c r="C59" s="89" t="s">
        <v>125</v>
      </c>
      <c r="D59" s="378"/>
      <c r="E59" s="378"/>
      <c r="F59" s="378"/>
      <c r="G59" s="378"/>
      <c r="H59" s="378"/>
      <c r="I59" s="378"/>
      <c r="J59" s="378"/>
      <c r="K59" s="378"/>
      <c r="L59" s="378"/>
      <c r="M59" s="378"/>
      <c r="N59" s="378"/>
      <c r="O59" s="378"/>
      <c r="P59" s="14"/>
      <c r="Q59" s="90"/>
      <c r="R59" s="265"/>
      <c r="S59" s="73"/>
      <c r="T59" s="59"/>
      <c r="U59" s="59"/>
    </row>
    <row r="60" spans="1:21" ht="13.5" customHeight="1">
      <c r="A60" s="376">
        <f>A11</f>
        <v>0</v>
      </c>
      <c r="B60" s="377"/>
      <c r="C60" s="377"/>
      <c r="D60" s="137">
        <f aca="true" t="shared" si="24" ref="D60:O60">ROUND((+D61*$C$60),0)</f>
        <v>0</v>
      </c>
      <c r="E60" s="137">
        <f t="shared" si="24"/>
        <v>0</v>
      </c>
      <c r="F60" s="137">
        <f t="shared" si="24"/>
        <v>0</v>
      </c>
      <c r="G60" s="137">
        <f t="shared" si="24"/>
        <v>0</v>
      </c>
      <c r="H60" s="137">
        <f t="shared" si="24"/>
        <v>0</v>
      </c>
      <c r="I60" s="137">
        <f t="shared" si="24"/>
        <v>0</v>
      </c>
      <c r="J60" s="137">
        <f t="shared" si="24"/>
        <v>0</v>
      </c>
      <c r="K60" s="137">
        <f t="shared" si="24"/>
        <v>0</v>
      </c>
      <c r="L60" s="137">
        <f t="shared" si="24"/>
        <v>0</v>
      </c>
      <c r="M60" s="137">
        <f t="shared" si="24"/>
        <v>0</v>
      </c>
      <c r="N60" s="137">
        <f t="shared" si="24"/>
        <v>0</v>
      </c>
      <c r="O60" s="137">
        <f t="shared" si="24"/>
        <v>0</v>
      </c>
      <c r="P60" s="14"/>
      <c r="Q60" s="367">
        <f>SUM(D60:O60)</f>
        <v>0</v>
      </c>
      <c r="R60" s="266"/>
      <c r="S60" s="269"/>
      <c r="T60" s="59"/>
      <c r="U60" s="59"/>
    </row>
    <row r="61" spans="1:21" ht="13.5" customHeight="1">
      <c r="A61" s="90"/>
      <c r="B61" s="88"/>
      <c r="C61" s="89" t="s">
        <v>125</v>
      </c>
      <c r="D61" s="378"/>
      <c r="E61" s="378"/>
      <c r="F61" s="378"/>
      <c r="G61" s="378"/>
      <c r="H61" s="378"/>
      <c r="I61" s="378"/>
      <c r="J61" s="378"/>
      <c r="K61" s="378"/>
      <c r="L61" s="378"/>
      <c r="M61" s="378"/>
      <c r="N61" s="378"/>
      <c r="O61" s="378"/>
      <c r="P61" s="14"/>
      <c r="Q61" s="90"/>
      <c r="R61" s="265"/>
      <c r="S61" s="73"/>
      <c r="T61" s="59"/>
      <c r="U61" s="59"/>
    </row>
    <row r="62" spans="1:21" ht="13.5" customHeight="1">
      <c r="A62" s="376">
        <f>A13</f>
        <v>0</v>
      </c>
      <c r="B62" s="377"/>
      <c r="C62" s="377"/>
      <c r="D62" s="137">
        <f aca="true" t="shared" si="25" ref="D62:O62">ROUND((+D63*$C$62),0)</f>
        <v>0</v>
      </c>
      <c r="E62" s="137">
        <f t="shared" si="25"/>
        <v>0</v>
      </c>
      <c r="F62" s="137">
        <f t="shared" si="25"/>
        <v>0</v>
      </c>
      <c r="G62" s="137">
        <f t="shared" si="25"/>
        <v>0</v>
      </c>
      <c r="H62" s="137">
        <f t="shared" si="25"/>
        <v>0</v>
      </c>
      <c r="I62" s="137">
        <f t="shared" si="25"/>
        <v>0</v>
      </c>
      <c r="J62" s="137">
        <f t="shared" si="25"/>
        <v>0</v>
      </c>
      <c r="K62" s="137">
        <f t="shared" si="25"/>
        <v>0</v>
      </c>
      <c r="L62" s="137">
        <f t="shared" si="25"/>
        <v>0</v>
      </c>
      <c r="M62" s="137">
        <f t="shared" si="25"/>
        <v>0</v>
      </c>
      <c r="N62" s="137">
        <f t="shared" si="25"/>
        <v>0</v>
      </c>
      <c r="O62" s="137">
        <f t="shared" si="25"/>
        <v>0</v>
      </c>
      <c r="P62" s="14"/>
      <c r="Q62" s="367">
        <f>SUM(D62:O62)</f>
        <v>0</v>
      </c>
      <c r="R62" s="266"/>
      <c r="S62" s="269"/>
      <c r="T62" s="59"/>
      <c r="U62" s="59"/>
    </row>
    <row r="63" spans="1:21" ht="13.5" customHeight="1">
      <c r="A63" s="90"/>
      <c r="B63" s="88"/>
      <c r="C63" s="89" t="s">
        <v>125</v>
      </c>
      <c r="D63" s="378"/>
      <c r="E63" s="378"/>
      <c r="F63" s="378"/>
      <c r="G63" s="378"/>
      <c r="H63" s="378"/>
      <c r="I63" s="378"/>
      <c r="J63" s="378"/>
      <c r="K63" s="378"/>
      <c r="L63" s="378"/>
      <c r="M63" s="378"/>
      <c r="N63" s="378"/>
      <c r="O63" s="378"/>
      <c r="P63" s="14"/>
      <c r="Q63" s="90"/>
      <c r="R63" s="265"/>
      <c r="S63" s="73"/>
      <c r="T63" s="59"/>
      <c r="U63" s="59"/>
    </row>
    <row r="64" spans="1:21" ht="13.5" customHeight="1">
      <c r="A64" s="376">
        <f>A15</f>
        <v>0</v>
      </c>
      <c r="B64" s="377"/>
      <c r="C64" s="377"/>
      <c r="D64" s="137">
        <f aca="true" t="shared" si="26" ref="D64:O64">ROUND((+D65*$C$64),0)</f>
        <v>0</v>
      </c>
      <c r="E64" s="137">
        <f t="shared" si="26"/>
        <v>0</v>
      </c>
      <c r="F64" s="137">
        <f t="shared" si="26"/>
        <v>0</v>
      </c>
      <c r="G64" s="137">
        <f t="shared" si="26"/>
        <v>0</v>
      </c>
      <c r="H64" s="137">
        <f t="shared" si="26"/>
        <v>0</v>
      </c>
      <c r="I64" s="137">
        <f t="shared" si="26"/>
        <v>0</v>
      </c>
      <c r="J64" s="137">
        <f t="shared" si="26"/>
        <v>0</v>
      </c>
      <c r="K64" s="137">
        <f t="shared" si="26"/>
        <v>0</v>
      </c>
      <c r="L64" s="137">
        <f t="shared" si="26"/>
        <v>0</v>
      </c>
      <c r="M64" s="137">
        <f t="shared" si="26"/>
        <v>0</v>
      </c>
      <c r="N64" s="137">
        <f t="shared" si="26"/>
        <v>0</v>
      </c>
      <c r="O64" s="137">
        <f t="shared" si="26"/>
        <v>0</v>
      </c>
      <c r="P64" s="14"/>
      <c r="Q64" s="367">
        <f>SUM(D64:O64)</f>
        <v>0</v>
      </c>
      <c r="R64" s="266"/>
      <c r="S64" s="269"/>
      <c r="T64" s="59"/>
      <c r="U64" s="59"/>
    </row>
    <row r="65" spans="1:21" ht="13.5" customHeight="1">
      <c r="A65" s="90"/>
      <c r="B65" s="88"/>
      <c r="C65" s="89" t="s">
        <v>125</v>
      </c>
      <c r="D65" s="378"/>
      <c r="E65" s="378"/>
      <c r="F65" s="378"/>
      <c r="G65" s="378"/>
      <c r="H65" s="378"/>
      <c r="I65" s="378"/>
      <c r="J65" s="378"/>
      <c r="K65" s="378"/>
      <c r="L65" s="378"/>
      <c r="M65" s="378"/>
      <c r="N65" s="378"/>
      <c r="O65" s="378"/>
      <c r="P65" s="14"/>
      <c r="Q65" s="90"/>
      <c r="R65" s="265"/>
      <c r="S65" s="73"/>
      <c r="T65" s="59"/>
      <c r="U65" s="59"/>
    </row>
    <row r="66" spans="1:21" ht="13.5" customHeight="1">
      <c r="A66" s="376">
        <f>A17</f>
        <v>0</v>
      </c>
      <c r="B66" s="377"/>
      <c r="C66" s="377"/>
      <c r="D66" s="137">
        <f aca="true" t="shared" si="27" ref="D66:O66">ROUND((+D67*$C$66),0)</f>
        <v>0</v>
      </c>
      <c r="E66" s="137">
        <f t="shared" si="27"/>
        <v>0</v>
      </c>
      <c r="F66" s="137">
        <f t="shared" si="27"/>
        <v>0</v>
      </c>
      <c r="G66" s="137">
        <f t="shared" si="27"/>
        <v>0</v>
      </c>
      <c r="H66" s="137">
        <f t="shared" si="27"/>
        <v>0</v>
      </c>
      <c r="I66" s="137">
        <f t="shared" si="27"/>
        <v>0</v>
      </c>
      <c r="J66" s="137">
        <f t="shared" si="27"/>
        <v>0</v>
      </c>
      <c r="K66" s="137">
        <f t="shared" si="27"/>
        <v>0</v>
      </c>
      <c r="L66" s="137">
        <f t="shared" si="27"/>
        <v>0</v>
      </c>
      <c r="M66" s="137">
        <f t="shared" si="27"/>
        <v>0</v>
      </c>
      <c r="N66" s="137">
        <f t="shared" si="27"/>
        <v>0</v>
      </c>
      <c r="O66" s="137">
        <f t="shared" si="27"/>
        <v>0</v>
      </c>
      <c r="P66" s="14"/>
      <c r="Q66" s="367">
        <f>SUM(D66:O66)</f>
        <v>0</v>
      </c>
      <c r="R66" s="266"/>
      <c r="S66" s="269"/>
      <c r="T66" s="59"/>
      <c r="U66" s="59"/>
    </row>
    <row r="67" spans="1:21" ht="13.5" customHeight="1">
      <c r="A67" s="90"/>
      <c r="B67" s="88"/>
      <c r="C67" s="89" t="s">
        <v>125</v>
      </c>
      <c r="D67" s="378"/>
      <c r="E67" s="378"/>
      <c r="F67" s="378"/>
      <c r="G67" s="378"/>
      <c r="H67" s="378"/>
      <c r="I67" s="378"/>
      <c r="J67" s="378"/>
      <c r="K67" s="378"/>
      <c r="L67" s="378"/>
      <c r="M67" s="378"/>
      <c r="N67" s="378"/>
      <c r="O67" s="378"/>
      <c r="P67" s="14"/>
      <c r="Q67" s="90"/>
      <c r="R67" s="265"/>
      <c r="S67" s="73"/>
      <c r="T67" s="59"/>
      <c r="U67" s="59"/>
    </row>
    <row r="68" spans="1:21" ht="13.5" customHeight="1">
      <c r="A68" s="376">
        <f>A19</f>
        <v>0</v>
      </c>
      <c r="B68" s="377"/>
      <c r="C68" s="377"/>
      <c r="D68" s="137">
        <f aca="true" t="shared" si="28" ref="D68:O68">ROUND((+D69*$C$68),0)</f>
        <v>0</v>
      </c>
      <c r="E68" s="137">
        <f t="shared" si="28"/>
        <v>0</v>
      </c>
      <c r="F68" s="137">
        <f t="shared" si="28"/>
        <v>0</v>
      </c>
      <c r="G68" s="137">
        <f t="shared" si="28"/>
        <v>0</v>
      </c>
      <c r="H68" s="137">
        <f t="shared" si="28"/>
        <v>0</v>
      </c>
      <c r="I68" s="137">
        <f t="shared" si="28"/>
        <v>0</v>
      </c>
      <c r="J68" s="137">
        <f t="shared" si="28"/>
        <v>0</v>
      </c>
      <c r="K68" s="137">
        <f t="shared" si="28"/>
        <v>0</v>
      </c>
      <c r="L68" s="137">
        <f t="shared" si="28"/>
        <v>0</v>
      </c>
      <c r="M68" s="137">
        <f t="shared" si="28"/>
        <v>0</v>
      </c>
      <c r="N68" s="137">
        <f t="shared" si="28"/>
        <v>0</v>
      </c>
      <c r="O68" s="137">
        <f t="shared" si="28"/>
        <v>0</v>
      </c>
      <c r="P68" s="14"/>
      <c r="Q68" s="367">
        <f>SUM(D68:O68)</f>
        <v>0</v>
      </c>
      <c r="R68" s="266"/>
      <c r="S68" s="269"/>
      <c r="T68" s="59"/>
      <c r="U68" s="59"/>
    </row>
    <row r="69" spans="1:21" ht="13.5" customHeight="1">
      <c r="A69" s="90"/>
      <c r="B69" s="88"/>
      <c r="C69" s="89" t="s">
        <v>125</v>
      </c>
      <c r="D69" s="378"/>
      <c r="E69" s="378"/>
      <c r="F69" s="378"/>
      <c r="G69" s="378"/>
      <c r="H69" s="378"/>
      <c r="I69" s="378"/>
      <c r="J69" s="378"/>
      <c r="K69" s="378"/>
      <c r="L69" s="378"/>
      <c r="M69" s="378"/>
      <c r="N69" s="378"/>
      <c r="O69" s="378"/>
      <c r="P69" s="14"/>
      <c r="Q69" s="90"/>
      <c r="R69" s="265"/>
      <c r="S69" s="73"/>
      <c r="T69" s="59"/>
      <c r="U69" s="59"/>
    </row>
    <row r="70" spans="1:21" ht="13.5" customHeight="1">
      <c r="A70" s="376">
        <f>A21</f>
        <v>0</v>
      </c>
      <c r="B70" s="377"/>
      <c r="C70" s="377"/>
      <c r="D70" s="137">
        <f aca="true" t="shared" si="29" ref="D70:O70">ROUND((+D71*$C$70),0)</f>
        <v>0</v>
      </c>
      <c r="E70" s="137">
        <f t="shared" si="29"/>
        <v>0</v>
      </c>
      <c r="F70" s="137">
        <f t="shared" si="29"/>
        <v>0</v>
      </c>
      <c r="G70" s="137">
        <f t="shared" si="29"/>
        <v>0</v>
      </c>
      <c r="H70" s="137">
        <f t="shared" si="29"/>
        <v>0</v>
      </c>
      <c r="I70" s="137">
        <f t="shared" si="29"/>
        <v>0</v>
      </c>
      <c r="J70" s="137">
        <f t="shared" si="29"/>
        <v>0</v>
      </c>
      <c r="K70" s="137">
        <f t="shared" si="29"/>
        <v>0</v>
      </c>
      <c r="L70" s="137">
        <f t="shared" si="29"/>
        <v>0</v>
      </c>
      <c r="M70" s="137">
        <f t="shared" si="29"/>
        <v>0</v>
      </c>
      <c r="N70" s="137">
        <f t="shared" si="29"/>
        <v>0</v>
      </c>
      <c r="O70" s="137">
        <f t="shared" si="29"/>
        <v>0</v>
      </c>
      <c r="P70" s="14"/>
      <c r="Q70" s="367">
        <f>SUM(D70:O70)</f>
        <v>0</v>
      </c>
      <c r="R70" s="266"/>
      <c r="S70" s="269"/>
      <c r="T70" s="59"/>
      <c r="U70" s="59"/>
    </row>
    <row r="71" spans="1:21" ht="13.5" customHeight="1">
      <c r="A71" s="90"/>
      <c r="B71" s="88"/>
      <c r="C71" s="89" t="s">
        <v>125</v>
      </c>
      <c r="D71" s="378"/>
      <c r="E71" s="378"/>
      <c r="F71" s="378"/>
      <c r="G71" s="378"/>
      <c r="H71" s="378"/>
      <c r="I71" s="378"/>
      <c r="J71" s="378"/>
      <c r="K71" s="378"/>
      <c r="L71" s="378"/>
      <c r="M71" s="378"/>
      <c r="N71" s="378"/>
      <c r="O71" s="378"/>
      <c r="P71" s="14"/>
      <c r="Q71" s="90"/>
      <c r="R71" s="265"/>
      <c r="S71" s="73"/>
      <c r="T71" s="59"/>
      <c r="U71" s="59"/>
    </row>
    <row r="72" spans="1:21" ht="13.5" customHeight="1">
      <c r="A72" s="376">
        <f>A23</f>
        <v>0</v>
      </c>
      <c r="B72" s="377"/>
      <c r="C72" s="377"/>
      <c r="D72" s="137">
        <f aca="true" t="shared" si="30" ref="D72:O72">ROUND((+D73*$C$72),0)</f>
        <v>0</v>
      </c>
      <c r="E72" s="137">
        <f t="shared" si="30"/>
        <v>0</v>
      </c>
      <c r="F72" s="137">
        <f t="shared" si="30"/>
        <v>0</v>
      </c>
      <c r="G72" s="137">
        <f t="shared" si="30"/>
        <v>0</v>
      </c>
      <c r="H72" s="137">
        <f t="shared" si="30"/>
        <v>0</v>
      </c>
      <c r="I72" s="137">
        <f t="shared" si="30"/>
        <v>0</v>
      </c>
      <c r="J72" s="137">
        <f t="shared" si="30"/>
        <v>0</v>
      </c>
      <c r="K72" s="137">
        <f t="shared" si="30"/>
        <v>0</v>
      </c>
      <c r="L72" s="137">
        <f t="shared" si="30"/>
        <v>0</v>
      </c>
      <c r="M72" s="137">
        <f t="shared" si="30"/>
        <v>0</v>
      </c>
      <c r="N72" s="137">
        <f t="shared" si="30"/>
        <v>0</v>
      </c>
      <c r="O72" s="137">
        <f t="shared" si="30"/>
        <v>0</v>
      </c>
      <c r="P72" s="14"/>
      <c r="Q72" s="367">
        <f>SUM(D72:O72)</f>
        <v>0</v>
      </c>
      <c r="R72" s="266"/>
      <c r="S72" s="269"/>
      <c r="T72" s="59"/>
      <c r="U72" s="59"/>
    </row>
    <row r="73" spans="1:21" ht="13.5" customHeight="1">
      <c r="A73" s="90"/>
      <c r="B73" s="88"/>
      <c r="C73" s="89" t="s">
        <v>125</v>
      </c>
      <c r="D73" s="378"/>
      <c r="E73" s="378"/>
      <c r="F73" s="378"/>
      <c r="G73" s="378"/>
      <c r="H73" s="378"/>
      <c r="I73" s="378"/>
      <c r="J73" s="378"/>
      <c r="K73" s="378"/>
      <c r="L73" s="378"/>
      <c r="M73" s="378"/>
      <c r="N73" s="378"/>
      <c r="O73" s="378"/>
      <c r="P73" s="14"/>
      <c r="Q73" s="90"/>
      <c r="R73" s="265"/>
      <c r="S73" s="73"/>
      <c r="T73" s="59"/>
      <c r="U73" s="59"/>
    </row>
    <row r="74" spans="1:21" ht="13.5" customHeight="1">
      <c r="A74" s="376">
        <f>A25</f>
        <v>0</v>
      </c>
      <c r="B74" s="377"/>
      <c r="C74" s="377"/>
      <c r="D74" s="137">
        <f aca="true" t="shared" si="31" ref="D74:O74">ROUND((+D75*$C$74),0)</f>
        <v>0</v>
      </c>
      <c r="E74" s="137">
        <f t="shared" si="31"/>
        <v>0</v>
      </c>
      <c r="F74" s="137">
        <f t="shared" si="31"/>
        <v>0</v>
      </c>
      <c r="G74" s="137">
        <f t="shared" si="31"/>
        <v>0</v>
      </c>
      <c r="H74" s="137">
        <f t="shared" si="31"/>
        <v>0</v>
      </c>
      <c r="I74" s="137">
        <f t="shared" si="31"/>
        <v>0</v>
      </c>
      <c r="J74" s="137">
        <f t="shared" si="31"/>
        <v>0</v>
      </c>
      <c r="K74" s="137">
        <f t="shared" si="31"/>
        <v>0</v>
      </c>
      <c r="L74" s="137">
        <f t="shared" si="31"/>
        <v>0</v>
      </c>
      <c r="M74" s="137">
        <f t="shared" si="31"/>
        <v>0</v>
      </c>
      <c r="N74" s="137">
        <f t="shared" si="31"/>
        <v>0</v>
      </c>
      <c r="O74" s="137">
        <f t="shared" si="31"/>
        <v>0</v>
      </c>
      <c r="P74" s="14"/>
      <c r="Q74" s="367">
        <f>SUM(D74:O74)</f>
        <v>0</v>
      </c>
      <c r="R74" s="266"/>
      <c r="S74" s="269"/>
      <c r="T74" s="59"/>
      <c r="U74" s="59"/>
    </row>
    <row r="75" spans="1:21" ht="13.5" customHeight="1">
      <c r="A75" s="90"/>
      <c r="B75" s="93"/>
      <c r="C75" s="94" t="s">
        <v>125</v>
      </c>
      <c r="D75" s="378"/>
      <c r="E75" s="378"/>
      <c r="F75" s="378"/>
      <c r="G75" s="378"/>
      <c r="H75" s="378"/>
      <c r="I75" s="378"/>
      <c r="J75" s="378"/>
      <c r="K75" s="378"/>
      <c r="L75" s="378"/>
      <c r="M75" s="378"/>
      <c r="N75" s="378"/>
      <c r="O75" s="378"/>
      <c r="P75" s="14"/>
      <c r="Q75" s="90"/>
      <c r="R75" s="265"/>
      <c r="S75" s="73"/>
      <c r="T75" s="59"/>
      <c r="U75" s="59"/>
    </row>
    <row r="76" spans="1:21" ht="13.5" customHeight="1">
      <c r="A76" s="376">
        <f>A27</f>
        <v>0</v>
      </c>
      <c r="B76" s="377"/>
      <c r="C76" s="377"/>
      <c r="D76" s="137">
        <f aca="true" t="shared" si="32" ref="D76:O76">ROUND((+D77*$C$76),0)</f>
        <v>0</v>
      </c>
      <c r="E76" s="137">
        <f t="shared" si="32"/>
        <v>0</v>
      </c>
      <c r="F76" s="137">
        <f t="shared" si="32"/>
        <v>0</v>
      </c>
      <c r="G76" s="137">
        <f t="shared" si="32"/>
        <v>0</v>
      </c>
      <c r="H76" s="137">
        <f t="shared" si="32"/>
        <v>0</v>
      </c>
      <c r="I76" s="137">
        <f t="shared" si="32"/>
        <v>0</v>
      </c>
      <c r="J76" s="137">
        <f t="shared" si="32"/>
        <v>0</v>
      </c>
      <c r="K76" s="137">
        <f t="shared" si="32"/>
        <v>0</v>
      </c>
      <c r="L76" s="137">
        <f t="shared" si="32"/>
        <v>0</v>
      </c>
      <c r="M76" s="137">
        <f t="shared" si="32"/>
        <v>0</v>
      </c>
      <c r="N76" s="137">
        <f t="shared" si="32"/>
        <v>0</v>
      </c>
      <c r="O76" s="137">
        <f t="shared" si="32"/>
        <v>0</v>
      </c>
      <c r="P76" s="14"/>
      <c r="Q76" s="367">
        <f>SUM(D76:O76)</f>
        <v>0</v>
      </c>
      <c r="R76" s="266"/>
      <c r="S76" s="269"/>
      <c r="T76" s="59"/>
      <c r="U76" s="59"/>
    </row>
    <row r="77" spans="1:21" ht="13.5" customHeight="1">
      <c r="A77" s="90"/>
      <c r="B77" s="93"/>
      <c r="C77" s="94" t="s">
        <v>125</v>
      </c>
      <c r="D77" s="378"/>
      <c r="E77" s="378"/>
      <c r="F77" s="378"/>
      <c r="G77" s="378"/>
      <c r="H77" s="378"/>
      <c r="I77" s="378"/>
      <c r="J77" s="378"/>
      <c r="K77" s="378"/>
      <c r="L77" s="378"/>
      <c r="M77" s="378"/>
      <c r="N77" s="378"/>
      <c r="O77" s="378"/>
      <c r="P77" s="14"/>
      <c r="Q77" s="90"/>
      <c r="R77" s="265"/>
      <c r="S77" s="73"/>
      <c r="T77" s="59"/>
      <c r="U77" s="59"/>
    </row>
    <row r="78" spans="1:21" ht="13.5" customHeight="1">
      <c r="A78" s="376">
        <f>A29</f>
        <v>0</v>
      </c>
      <c r="B78" s="377"/>
      <c r="C78" s="377"/>
      <c r="D78" s="137">
        <f>ROUND((+D79*$C$78),0)</f>
        <v>0</v>
      </c>
      <c r="E78" s="137">
        <f aca="true" t="shared" si="33" ref="E78:O78">ROUND((+E79*$C$78),0)</f>
        <v>0</v>
      </c>
      <c r="F78" s="137">
        <f t="shared" si="33"/>
        <v>0</v>
      </c>
      <c r="G78" s="137">
        <f t="shared" si="33"/>
        <v>0</v>
      </c>
      <c r="H78" s="137">
        <f t="shared" si="33"/>
        <v>0</v>
      </c>
      <c r="I78" s="137">
        <f t="shared" si="33"/>
        <v>0</v>
      </c>
      <c r="J78" s="137">
        <f t="shared" si="33"/>
        <v>0</v>
      </c>
      <c r="K78" s="137">
        <f t="shared" si="33"/>
        <v>0</v>
      </c>
      <c r="L78" s="137">
        <f t="shared" si="33"/>
        <v>0</v>
      </c>
      <c r="M78" s="137">
        <f t="shared" si="33"/>
        <v>0</v>
      </c>
      <c r="N78" s="137">
        <f t="shared" si="33"/>
        <v>0</v>
      </c>
      <c r="O78" s="137">
        <f t="shared" si="33"/>
        <v>0</v>
      </c>
      <c r="P78" s="14"/>
      <c r="Q78" s="367">
        <f>SUM(D78:O78)</f>
        <v>0</v>
      </c>
      <c r="R78" s="266"/>
      <c r="S78" s="269"/>
      <c r="T78" s="73"/>
      <c r="U78" s="59"/>
    </row>
    <row r="79" spans="1:21" ht="13.5" customHeight="1">
      <c r="A79" s="90"/>
      <c r="B79" s="93"/>
      <c r="C79" s="94" t="s">
        <v>125</v>
      </c>
      <c r="D79" s="378"/>
      <c r="E79" s="378"/>
      <c r="F79" s="378"/>
      <c r="G79" s="378"/>
      <c r="H79" s="378"/>
      <c r="I79" s="378"/>
      <c r="J79" s="378"/>
      <c r="K79" s="378"/>
      <c r="L79" s="378"/>
      <c r="M79" s="378"/>
      <c r="N79" s="378"/>
      <c r="O79" s="378"/>
      <c r="P79" s="14"/>
      <c r="Q79" s="90"/>
      <c r="R79" s="265"/>
      <c r="S79" s="73"/>
      <c r="T79" s="73"/>
      <c r="U79" s="59"/>
    </row>
    <row r="80" spans="1:21" ht="13.5" customHeight="1">
      <c r="A80" s="376">
        <f>A31</f>
        <v>0</v>
      </c>
      <c r="B80" s="377"/>
      <c r="C80" s="377"/>
      <c r="D80" s="137">
        <f>ROUND((+D81*$C$80),0)</f>
        <v>0</v>
      </c>
      <c r="E80" s="137">
        <f aca="true" t="shared" si="34" ref="E80:O80">ROUND((+E81*$C$80),0)</f>
        <v>0</v>
      </c>
      <c r="F80" s="137">
        <f t="shared" si="34"/>
        <v>0</v>
      </c>
      <c r="G80" s="137">
        <f t="shared" si="34"/>
        <v>0</v>
      </c>
      <c r="H80" s="137">
        <f t="shared" si="34"/>
        <v>0</v>
      </c>
      <c r="I80" s="137">
        <f t="shared" si="34"/>
        <v>0</v>
      </c>
      <c r="J80" s="137">
        <f t="shared" si="34"/>
        <v>0</v>
      </c>
      <c r="K80" s="137">
        <f t="shared" si="34"/>
        <v>0</v>
      </c>
      <c r="L80" s="137">
        <f t="shared" si="34"/>
        <v>0</v>
      </c>
      <c r="M80" s="137">
        <f t="shared" si="34"/>
        <v>0</v>
      </c>
      <c r="N80" s="137">
        <f t="shared" si="34"/>
        <v>0</v>
      </c>
      <c r="O80" s="137">
        <f t="shared" si="34"/>
        <v>0</v>
      </c>
      <c r="P80" s="14"/>
      <c r="Q80" s="367">
        <f>SUM(D80:O80)</f>
        <v>0</v>
      </c>
      <c r="R80" s="266"/>
      <c r="S80" s="269"/>
      <c r="T80" s="73"/>
      <c r="U80" s="59"/>
    </row>
    <row r="81" spans="1:21" ht="13.5" customHeight="1">
      <c r="A81" s="90"/>
      <c r="B81" s="93"/>
      <c r="C81" s="94" t="s">
        <v>125</v>
      </c>
      <c r="D81" s="378"/>
      <c r="E81" s="378"/>
      <c r="F81" s="378"/>
      <c r="G81" s="378"/>
      <c r="H81" s="378"/>
      <c r="I81" s="378"/>
      <c r="J81" s="378"/>
      <c r="K81" s="378"/>
      <c r="L81" s="378"/>
      <c r="M81" s="378"/>
      <c r="N81" s="378"/>
      <c r="O81" s="378"/>
      <c r="P81" s="14"/>
      <c r="Q81" s="90"/>
      <c r="R81" s="265"/>
      <c r="S81" s="73"/>
      <c r="T81" s="73"/>
      <c r="U81" s="59"/>
    </row>
    <row r="82" spans="1:21" ht="13.5" customHeight="1">
      <c r="A82" s="376">
        <f>A33</f>
        <v>0</v>
      </c>
      <c r="B82" s="377"/>
      <c r="C82" s="377"/>
      <c r="D82" s="137">
        <f>ROUND((+D83*$C$82),0)</f>
        <v>0</v>
      </c>
      <c r="E82" s="137">
        <f aca="true" t="shared" si="35" ref="E82:O82">ROUND((+E83*$C$82),0)</f>
        <v>0</v>
      </c>
      <c r="F82" s="137">
        <f t="shared" si="35"/>
        <v>0</v>
      </c>
      <c r="G82" s="137">
        <f t="shared" si="35"/>
        <v>0</v>
      </c>
      <c r="H82" s="137">
        <f t="shared" si="35"/>
        <v>0</v>
      </c>
      <c r="I82" s="137">
        <f t="shared" si="35"/>
        <v>0</v>
      </c>
      <c r="J82" s="137">
        <f t="shared" si="35"/>
        <v>0</v>
      </c>
      <c r="K82" s="137">
        <f t="shared" si="35"/>
        <v>0</v>
      </c>
      <c r="L82" s="137">
        <f t="shared" si="35"/>
        <v>0</v>
      </c>
      <c r="M82" s="137">
        <f t="shared" si="35"/>
        <v>0</v>
      </c>
      <c r="N82" s="137">
        <f t="shared" si="35"/>
        <v>0</v>
      </c>
      <c r="O82" s="137">
        <f t="shared" si="35"/>
        <v>0</v>
      </c>
      <c r="P82" s="14"/>
      <c r="Q82" s="367">
        <f>SUM(D82:O82)</f>
        <v>0</v>
      </c>
      <c r="R82" s="266"/>
      <c r="S82" s="269"/>
      <c r="T82" s="73"/>
      <c r="U82" s="59"/>
    </row>
    <row r="83" spans="1:21" ht="13.5" customHeight="1">
      <c r="A83" s="90"/>
      <c r="B83" s="93"/>
      <c r="C83" s="94" t="s">
        <v>125</v>
      </c>
      <c r="D83" s="378"/>
      <c r="E83" s="378"/>
      <c r="F83" s="378"/>
      <c r="G83" s="378"/>
      <c r="H83" s="378"/>
      <c r="I83" s="378"/>
      <c r="J83" s="378"/>
      <c r="K83" s="378"/>
      <c r="L83" s="378"/>
      <c r="M83" s="378"/>
      <c r="N83" s="378"/>
      <c r="O83" s="378"/>
      <c r="P83" s="14"/>
      <c r="Q83" s="90"/>
      <c r="R83" s="265"/>
      <c r="S83" s="73"/>
      <c r="T83" s="73"/>
      <c r="U83" s="59"/>
    </row>
    <row r="84" spans="1:21" ht="13.5" customHeight="1">
      <c r="A84" s="376">
        <f>A35</f>
        <v>0</v>
      </c>
      <c r="B84" s="377"/>
      <c r="C84" s="377"/>
      <c r="D84" s="137">
        <f>ROUND((+D85*$C$84),0)</f>
        <v>0</v>
      </c>
      <c r="E84" s="137">
        <f aca="true" t="shared" si="36" ref="E84:O84">ROUND((+E85*$C$84),0)</f>
        <v>0</v>
      </c>
      <c r="F84" s="137">
        <f t="shared" si="36"/>
        <v>0</v>
      </c>
      <c r="G84" s="137">
        <f t="shared" si="36"/>
        <v>0</v>
      </c>
      <c r="H84" s="137">
        <f t="shared" si="36"/>
        <v>0</v>
      </c>
      <c r="I84" s="137">
        <f t="shared" si="36"/>
        <v>0</v>
      </c>
      <c r="J84" s="137">
        <f t="shared" si="36"/>
        <v>0</v>
      </c>
      <c r="K84" s="137">
        <f t="shared" si="36"/>
        <v>0</v>
      </c>
      <c r="L84" s="137">
        <f t="shared" si="36"/>
        <v>0</v>
      </c>
      <c r="M84" s="137">
        <f t="shared" si="36"/>
        <v>0</v>
      </c>
      <c r="N84" s="137">
        <f t="shared" si="36"/>
        <v>0</v>
      </c>
      <c r="O84" s="137">
        <f t="shared" si="36"/>
        <v>0</v>
      </c>
      <c r="P84" s="14"/>
      <c r="Q84" s="367">
        <f>SUM(D84:O84)</f>
        <v>0</v>
      </c>
      <c r="R84" s="266"/>
      <c r="S84" s="269"/>
      <c r="T84" s="73"/>
      <c r="U84" s="59"/>
    </row>
    <row r="85" spans="1:21" ht="13.5" customHeight="1">
      <c r="A85" s="90"/>
      <c r="B85" s="93"/>
      <c r="C85" s="94" t="s">
        <v>125</v>
      </c>
      <c r="D85" s="378"/>
      <c r="E85" s="378"/>
      <c r="F85" s="378"/>
      <c r="G85" s="378"/>
      <c r="H85" s="378"/>
      <c r="I85" s="378"/>
      <c r="J85" s="378"/>
      <c r="K85" s="378"/>
      <c r="L85" s="378"/>
      <c r="M85" s="378"/>
      <c r="N85" s="378"/>
      <c r="O85" s="378"/>
      <c r="P85" s="14"/>
      <c r="Q85" s="90"/>
      <c r="R85" s="265"/>
      <c r="S85" s="73"/>
      <c r="T85" s="73"/>
      <c r="U85" s="59"/>
    </row>
    <row r="86" spans="1:21" ht="6.75" customHeight="1">
      <c r="A86" s="2"/>
      <c r="B86" s="2"/>
      <c r="C86" s="22"/>
      <c r="D86" s="22"/>
      <c r="E86" s="22"/>
      <c r="F86" s="22"/>
      <c r="G86" s="22"/>
      <c r="H86" s="22"/>
      <c r="I86" s="22"/>
      <c r="J86" s="22"/>
      <c r="K86" s="22"/>
      <c r="L86" s="22"/>
      <c r="M86" s="22"/>
      <c r="N86" s="22"/>
      <c r="O86" s="22"/>
      <c r="P86" s="2"/>
      <c r="Q86" s="2"/>
      <c r="R86" s="252"/>
      <c r="S86" s="73"/>
      <c r="T86" s="73"/>
      <c r="U86" s="59"/>
    </row>
    <row r="87" spans="1:21" ht="13.5" customHeight="1">
      <c r="A87" s="2"/>
      <c r="B87" s="105" t="s">
        <v>120</v>
      </c>
      <c r="C87" s="2"/>
      <c r="D87" s="367">
        <f aca="true" t="shared" si="37" ref="D87:O87">SUM(D56+D58+D60+D62+D64+D66+D68+D70+D72+D74+D76+D78+D80+D82+D84)</f>
        <v>0</v>
      </c>
      <c r="E87" s="367">
        <f t="shared" si="37"/>
        <v>0</v>
      </c>
      <c r="F87" s="367">
        <f t="shared" si="37"/>
        <v>0</v>
      </c>
      <c r="G87" s="367">
        <f t="shared" si="37"/>
        <v>0</v>
      </c>
      <c r="H87" s="367">
        <f t="shared" si="37"/>
        <v>0</v>
      </c>
      <c r="I87" s="367">
        <f t="shared" si="37"/>
        <v>0</v>
      </c>
      <c r="J87" s="367">
        <f t="shared" si="37"/>
        <v>0</v>
      </c>
      <c r="K87" s="367">
        <f t="shared" si="37"/>
        <v>0</v>
      </c>
      <c r="L87" s="367">
        <f t="shared" si="37"/>
        <v>0</v>
      </c>
      <c r="M87" s="367">
        <f t="shared" si="37"/>
        <v>0</v>
      </c>
      <c r="N87" s="367">
        <f t="shared" si="37"/>
        <v>0</v>
      </c>
      <c r="O87" s="367">
        <f t="shared" si="37"/>
        <v>0</v>
      </c>
      <c r="P87" s="14"/>
      <c r="Q87" s="367">
        <f>IF((SUM(Q56:Q84))=(SUM(D87:O87)),SUM(Q56:Q84),#VALUE!)</f>
        <v>0</v>
      </c>
      <c r="R87" s="266"/>
      <c r="S87" s="269"/>
      <c r="T87" s="59"/>
      <c r="U87" s="59"/>
    </row>
    <row r="88" spans="1:21" ht="13.5" customHeight="1">
      <c r="A88" s="2"/>
      <c r="B88" s="2"/>
      <c r="C88" s="2"/>
      <c r="D88" s="22"/>
      <c r="E88" s="22"/>
      <c r="F88" s="22"/>
      <c r="G88" s="22"/>
      <c r="H88" s="22"/>
      <c r="I88" s="22"/>
      <c r="J88" s="22"/>
      <c r="K88" s="22"/>
      <c r="L88" s="22"/>
      <c r="M88" s="22"/>
      <c r="N88" s="22"/>
      <c r="O88" s="22"/>
      <c r="P88" s="2"/>
      <c r="Q88" s="22"/>
      <c r="R88" s="252"/>
      <c r="S88" s="73"/>
      <c r="T88" s="73"/>
      <c r="U88" s="59"/>
    </row>
    <row r="89" spans="1:21" ht="13.5" customHeight="1">
      <c r="A89" s="2"/>
      <c r="B89" s="105" t="s">
        <v>121</v>
      </c>
      <c r="C89" s="99"/>
      <c r="D89" s="367">
        <f aca="true" t="shared" si="38" ref="D89:O89">ROUND(((D57*$B$56)+(D59*$B$58)+(D61*$B$60)+(D63*$B$62)+(D65*$B$64)+(D67*$B$66)+(D69*$B$68)+(D71*$B$70)+(D73*$B$72)+(D75*$B$74)+(D77*$B$76)+(D79*$B$78)+(D81*$B$80)+(D83*$B$82)+(D85*$B$84)),0)</f>
        <v>0</v>
      </c>
      <c r="E89" s="367">
        <f t="shared" si="38"/>
        <v>0</v>
      </c>
      <c r="F89" s="367">
        <f t="shared" si="38"/>
        <v>0</v>
      </c>
      <c r="G89" s="367">
        <f t="shared" si="38"/>
        <v>0</v>
      </c>
      <c r="H89" s="367">
        <f t="shared" si="38"/>
        <v>0</v>
      </c>
      <c r="I89" s="367">
        <f t="shared" si="38"/>
        <v>0</v>
      </c>
      <c r="J89" s="367">
        <f t="shared" si="38"/>
        <v>0</v>
      </c>
      <c r="K89" s="367">
        <f t="shared" si="38"/>
        <v>0</v>
      </c>
      <c r="L89" s="367">
        <f t="shared" si="38"/>
        <v>0</v>
      </c>
      <c r="M89" s="367">
        <f t="shared" si="38"/>
        <v>0</v>
      </c>
      <c r="N89" s="367">
        <f t="shared" si="38"/>
        <v>0</v>
      </c>
      <c r="O89" s="367">
        <f t="shared" si="38"/>
        <v>0</v>
      </c>
      <c r="P89" s="14"/>
      <c r="Q89" s="367">
        <f>SUM(D89:O89)</f>
        <v>0</v>
      </c>
      <c r="R89" s="266"/>
      <c r="S89" s="269"/>
      <c r="T89" s="59"/>
      <c r="U89" s="59"/>
    </row>
    <row r="90" spans="1:21" ht="6.75" customHeight="1">
      <c r="A90" s="2"/>
      <c r="B90" s="2"/>
      <c r="C90" s="2"/>
      <c r="D90" s="22"/>
      <c r="E90" s="22"/>
      <c r="F90" s="22"/>
      <c r="G90" s="22"/>
      <c r="H90" s="22"/>
      <c r="I90" s="22"/>
      <c r="J90" s="22"/>
      <c r="K90" s="22"/>
      <c r="L90" s="22"/>
      <c r="M90" s="22"/>
      <c r="N90" s="22"/>
      <c r="O90" s="22"/>
      <c r="P90" s="2"/>
      <c r="Q90" s="22"/>
      <c r="R90" s="252"/>
      <c r="S90" s="73"/>
      <c r="T90" s="73"/>
      <c r="U90" s="59"/>
    </row>
    <row r="91" spans="1:21" ht="13.5" customHeight="1">
      <c r="A91" s="69" t="s">
        <v>109</v>
      </c>
      <c r="B91" s="2"/>
      <c r="C91" s="379">
        <v>1</v>
      </c>
      <c r="D91" s="101"/>
      <c r="E91" s="102"/>
      <c r="F91" s="102"/>
      <c r="G91" s="102"/>
      <c r="H91" s="102"/>
      <c r="I91" s="102"/>
      <c r="J91" s="102"/>
      <c r="K91" s="102"/>
      <c r="L91" s="102"/>
      <c r="M91" s="102"/>
      <c r="N91" s="102"/>
      <c r="O91" s="102"/>
      <c r="P91" s="2"/>
      <c r="Q91" s="2"/>
      <c r="R91" s="252"/>
      <c r="S91" s="73"/>
      <c r="T91" s="73"/>
      <c r="U91" s="59"/>
    </row>
    <row r="92" spans="1:21" ht="13.5" customHeight="1">
      <c r="A92" s="103" t="s">
        <v>110</v>
      </c>
      <c r="B92" s="2"/>
      <c r="C92" s="104"/>
      <c r="D92" s="367">
        <f aca="true" t="shared" si="39" ref="D92:O92">ROUND((D87*$C$91),0)</f>
        <v>0</v>
      </c>
      <c r="E92" s="367">
        <f t="shared" si="39"/>
        <v>0</v>
      </c>
      <c r="F92" s="367">
        <f t="shared" si="39"/>
        <v>0</v>
      </c>
      <c r="G92" s="367">
        <f t="shared" si="39"/>
        <v>0</v>
      </c>
      <c r="H92" s="367">
        <f t="shared" si="39"/>
        <v>0</v>
      </c>
      <c r="I92" s="367">
        <f t="shared" si="39"/>
        <v>0</v>
      </c>
      <c r="J92" s="367">
        <f t="shared" si="39"/>
        <v>0</v>
      </c>
      <c r="K92" s="367">
        <f t="shared" si="39"/>
        <v>0</v>
      </c>
      <c r="L92" s="367">
        <f t="shared" si="39"/>
        <v>0</v>
      </c>
      <c r="M92" s="367">
        <f t="shared" si="39"/>
        <v>0</v>
      </c>
      <c r="N92" s="367">
        <f t="shared" si="39"/>
        <v>0</v>
      </c>
      <c r="O92" s="367">
        <f t="shared" si="39"/>
        <v>0</v>
      </c>
      <c r="P92" s="14"/>
      <c r="Q92" s="367">
        <f>SUM(D92:O92)</f>
        <v>0</v>
      </c>
      <c r="R92" s="266"/>
      <c r="S92" s="269"/>
      <c r="T92" s="73"/>
      <c r="U92" s="59"/>
    </row>
    <row r="93" spans="1:21" ht="6" customHeight="1">
      <c r="A93" s="2"/>
      <c r="B93" s="2"/>
      <c r="C93" s="2"/>
      <c r="D93" s="22"/>
      <c r="E93" s="22"/>
      <c r="F93" s="22"/>
      <c r="G93" s="22"/>
      <c r="H93" s="22"/>
      <c r="I93" s="22"/>
      <c r="J93" s="22"/>
      <c r="K93" s="22"/>
      <c r="L93" s="22"/>
      <c r="M93" s="22"/>
      <c r="N93" s="22"/>
      <c r="O93" s="22"/>
      <c r="P93" s="2"/>
      <c r="Q93" s="22"/>
      <c r="R93" s="252"/>
      <c r="S93" s="73"/>
      <c r="T93" s="73"/>
      <c r="U93" s="59"/>
    </row>
    <row r="94" spans="1:21" ht="13.5" customHeight="1">
      <c r="A94" s="69" t="s">
        <v>111</v>
      </c>
      <c r="B94" s="2"/>
      <c r="C94" s="379"/>
      <c r="D94" s="293">
        <f>ROUND((O38*$C$45),0)</f>
        <v>0</v>
      </c>
      <c r="E94" s="293">
        <f aca="true" t="shared" si="40" ref="E94:O94">ROUND((D87*$C$94),0)</f>
        <v>0</v>
      </c>
      <c r="F94" s="293">
        <f t="shared" si="40"/>
        <v>0</v>
      </c>
      <c r="G94" s="293">
        <f t="shared" si="40"/>
        <v>0</v>
      </c>
      <c r="H94" s="293">
        <f t="shared" si="40"/>
        <v>0</v>
      </c>
      <c r="I94" s="293">
        <f t="shared" si="40"/>
        <v>0</v>
      </c>
      <c r="J94" s="293">
        <f t="shared" si="40"/>
        <v>0</v>
      </c>
      <c r="K94" s="293">
        <f t="shared" si="40"/>
        <v>0</v>
      </c>
      <c r="L94" s="293">
        <f t="shared" si="40"/>
        <v>0</v>
      </c>
      <c r="M94" s="293">
        <f t="shared" si="40"/>
        <v>0</v>
      </c>
      <c r="N94" s="293">
        <f t="shared" si="40"/>
        <v>0</v>
      </c>
      <c r="O94" s="293">
        <f t="shared" si="40"/>
        <v>0</v>
      </c>
      <c r="P94" s="14"/>
      <c r="Q94" s="2"/>
      <c r="R94" s="252"/>
      <c r="S94" s="73"/>
      <c r="T94" s="73"/>
      <c r="U94" s="59"/>
    </row>
    <row r="95" spans="1:21" ht="13.5" customHeight="1">
      <c r="A95" s="69" t="s">
        <v>112</v>
      </c>
      <c r="B95" s="2"/>
      <c r="C95" s="379"/>
      <c r="D95" s="293">
        <f>ROUND((N38*$C$46),0)</f>
        <v>0</v>
      </c>
      <c r="E95" s="293">
        <f>ROUND((O38*$C$46),0)</f>
        <v>0</v>
      </c>
      <c r="F95" s="293">
        <f aca="true" t="shared" si="41" ref="F95:O95">ROUND((D87*$C$95),0)</f>
        <v>0</v>
      </c>
      <c r="G95" s="293">
        <f t="shared" si="41"/>
        <v>0</v>
      </c>
      <c r="H95" s="293">
        <f t="shared" si="41"/>
        <v>0</v>
      </c>
      <c r="I95" s="293">
        <f t="shared" si="41"/>
        <v>0</v>
      </c>
      <c r="J95" s="293">
        <f t="shared" si="41"/>
        <v>0</v>
      </c>
      <c r="K95" s="293">
        <f t="shared" si="41"/>
        <v>0</v>
      </c>
      <c r="L95" s="293">
        <f t="shared" si="41"/>
        <v>0</v>
      </c>
      <c r="M95" s="293">
        <f t="shared" si="41"/>
        <v>0</v>
      </c>
      <c r="N95" s="293">
        <f t="shared" si="41"/>
        <v>0</v>
      </c>
      <c r="O95" s="293">
        <f t="shared" si="41"/>
        <v>0</v>
      </c>
      <c r="P95" s="14"/>
      <c r="Q95" s="2"/>
      <c r="R95" s="252"/>
      <c r="S95" s="73"/>
      <c r="T95" s="73"/>
      <c r="U95" s="59"/>
    </row>
    <row r="96" spans="1:21" ht="13.5" customHeight="1">
      <c r="A96" s="69" t="s">
        <v>113</v>
      </c>
      <c r="B96" s="2"/>
      <c r="C96" s="100"/>
      <c r="D96" s="293">
        <f>ROUND((M38*$C$47),0)</f>
        <v>0</v>
      </c>
      <c r="E96" s="293">
        <f>ROUND((N38*$C$47),0)</f>
        <v>0</v>
      </c>
      <c r="F96" s="293">
        <f>ROUND((O38*$C$47),0)</f>
        <v>0</v>
      </c>
      <c r="G96" s="293">
        <f aca="true" t="shared" si="42" ref="G96:O96">ROUND((D87*$C$96),0)</f>
        <v>0</v>
      </c>
      <c r="H96" s="293">
        <f t="shared" si="42"/>
        <v>0</v>
      </c>
      <c r="I96" s="293">
        <f t="shared" si="42"/>
        <v>0</v>
      </c>
      <c r="J96" s="293">
        <f t="shared" si="42"/>
        <v>0</v>
      </c>
      <c r="K96" s="293">
        <f t="shared" si="42"/>
        <v>0</v>
      </c>
      <c r="L96" s="293">
        <f t="shared" si="42"/>
        <v>0</v>
      </c>
      <c r="M96" s="293">
        <f t="shared" si="42"/>
        <v>0</v>
      </c>
      <c r="N96" s="293">
        <f t="shared" si="42"/>
        <v>0</v>
      </c>
      <c r="O96" s="293">
        <f t="shared" si="42"/>
        <v>0</v>
      </c>
      <c r="P96" s="14"/>
      <c r="Q96" s="2"/>
      <c r="R96" s="252"/>
      <c r="S96" s="73"/>
      <c r="T96" s="73"/>
      <c r="U96" s="59"/>
    </row>
    <row r="97" spans="1:21" ht="13.5" customHeight="1">
      <c r="A97" s="103" t="s">
        <v>114</v>
      </c>
      <c r="B97" s="2"/>
      <c r="C97" s="104"/>
      <c r="D97" s="367">
        <f aca="true" t="shared" si="43" ref="D97:O97">ROUND((SUM(D94:D96)),0)</f>
        <v>0</v>
      </c>
      <c r="E97" s="367">
        <f t="shared" si="43"/>
        <v>0</v>
      </c>
      <c r="F97" s="367">
        <f t="shared" si="43"/>
        <v>0</v>
      </c>
      <c r="G97" s="367">
        <f t="shared" si="43"/>
        <v>0</v>
      </c>
      <c r="H97" s="367">
        <f t="shared" si="43"/>
        <v>0</v>
      </c>
      <c r="I97" s="367">
        <f t="shared" si="43"/>
        <v>0</v>
      </c>
      <c r="J97" s="367">
        <f t="shared" si="43"/>
        <v>0</v>
      </c>
      <c r="K97" s="367">
        <f t="shared" si="43"/>
        <v>0</v>
      </c>
      <c r="L97" s="367">
        <f t="shared" si="43"/>
        <v>0</v>
      </c>
      <c r="M97" s="367">
        <f t="shared" si="43"/>
        <v>0</v>
      </c>
      <c r="N97" s="367">
        <f t="shared" si="43"/>
        <v>0</v>
      </c>
      <c r="O97" s="367">
        <f t="shared" si="43"/>
        <v>0</v>
      </c>
      <c r="P97" s="14"/>
      <c r="Q97" s="367">
        <f>SUM(D97:O97)</f>
        <v>0</v>
      </c>
      <c r="R97" s="266"/>
      <c r="S97" s="269"/>
      <c r="T97" s="73"/>
      <c r="U97" s="59"/>
    </row>
    <row r="98" spans="1:21" ht="12.75">
      <c r="A98" s="31" t="s">
        <v>116</v>
      </c>
      <c r="B98" s="31"/>
      <c r="C98" s="31"/>
      <c r="D98" s="71"/>
      <c r="E98" s="71"/>
      <c r="F98" s="71"/>
      <c r="G98" s="71"/>
      <c r="H98" s="71"/>
      <c r="I98" s="71"/>
      <c r="J98" s="71"/>
      <c r="K98" s="71"/>
      <c r="L98" s="71"/>
      <c r="M98" s="71"/>
      <c r="N98" s="71"/>
      <c r="O98" s="71"/>
      <c r="P98" s="31"/>
      <c r="Q98" s="71"/>
      <c r="R98" s="253"/>
      <c r="S98" s="73"/>
      <c r="T98" s="73"/>
      <c r="U98" s="59"/>
    </row>
    <row r="99" spans="1:24" ht="15">
      <c r="A99" s="6"/>
      <c r="B99" s="6"/>
      <c r="C99" s="6"/>
      <c r="D99" s="6"/>
      <c r="E99" s="6"/>
      <c r="F99" s="6"/>
      <c r="G99" s="6"/>
      <c r="H99" s="6"/>
      <c r="I99" s="6"/>
      <c r="J99" s="6"/>
      <c r="K99" s="6"/>
      <c r="L99" s="6"/>
      <c r="M99" s="6"/>
      <c r="N99" s="6"/>
      <c r="O99" s="6"/>
      <c r="P99" s="6"/>
      <c r="Q99" s="6"/>
      <c r="R99" s="267"/>
      <c r="S99" s="59"/>
      <c r="T99" s="59"/>
      <c r="U99" s="59"/>
      <c r="V99" s="6"/>
      <c r="W99" s="6"/>
      <c r="X99" s="6"/>
    </row>
    <row r="100" spans="19:21" ht="12.75">
      <c r="S100" s="59"/>
      <c r="T100" s="59"/>
      <c r="U100" s="59"/>
    </row>
    <row r="101" spans="19:21" ht="12.75">
      <c r="S101" s="59"/>
      <c r="T101" s="59"/>
      <c r="U101" s="59"/>
    </row>
    <row r="102" spans="19:21" ht="12.75">
      <c r="S102" s="59"/>
      <c r="T102" s="59"/>
      <c r="U102" s="59"/>
    </row>
    <row r="103" spans="19:21" ht="12.75">
      <c r="S103" s="59"/>
      <c r="T103" s="59"/>
      <c r="U103" s="59"/>
    </row>
    <row r="104" spans="19:21" ht="12.75">
      <c r="S104" s="59"/>
      <c r="T104" s="59"/>
      <c r="U104" s="59"/>
    </row>
    <row r="105" spans="19:21" ht="12.75">
      <c r="S105" s="59"/>
      <c r="T105" s="59"/>
      <c r="U105" s="59"/>
    </row>
    <row r="106" spans="19:21" ht="12.75">
      <c r="S106" s="59"/>
      <c r="T106" s="59"/>
      <c r="U106" s="59"/>
    </row>
    <row r="107" spans="19:21" ht="12.75">
      <c r="S107" s="59"/>
      <c r="T107" s="59"/>
      <c r="U107" s="59"/>
    </row>
    <row r="108" spans="19:21" ht="12.75">
      <c r="S108" s="59"/>
      <c r="T108" s="59"/>
      <c r="U108" s="59"/>
    </row>
    <row r="109" spans="19:21" ht="12.75">
      <c r="S109" s="59"/>
      <c r="T109" s="59"/>
      <c r="U109" s="59"/>
    </row>
    <row r="110" spans="19:21" ht="12.75">
      <c r="S110" s="59"/>
      <c r="T110" s="59"/>
      <c r="U110" s="59"/>
    </row>
    <row r="111" spans="19:21" ht="12.75">
      <c r="S111" s="59"/>
      <c r="T111" s="59"/>
      <c r="U111" s="59"/>
    </row>
    <row r="112" spans="19:21" ht="12.75">
      <c r="S112" s="59"/>
      <c r="T112" s="59"/>
      <c r="U112" s="59"/>
    </row>
    <row r="113" spans="19:21" ht="12.75">
      <c r="S113" s="59"/>
      <c r="T113" s="59"/>
      <c r="U113" s="59"/>
    </row>
    <row r="114" spans="19:21" ht="12.75">
      <c r="S114" s="59"/>
      <c r="T114" s="59"/>
      <c r="U114" s="59"/>
    </row>
    <row r="115" spans="19:21" ht="12.75">
      <c r="S115" s="59"/>
      <c r="T115" s="59"/>
      <c r="U115" s="59"/>
    </row>
    <row r="116" spans="19:21" ht="12.75">
      <c r="S116" s="59"/>
      <c r="T116" s="59"/>
      <c r="U116" s="59"/>
    </row>
    <row r="117" spans="19:21" ht="12.75">
      <c r="S117" s="59"/>
      <c r="T117" s="59"/>
      <c r="U117" s="59"/>
    </row>
    <row r="118" spans="19:21" ht="12.75">
      <c r="S118" s="59"/>
      <c r="T118" s="59"/>
      <c r="U118" s="59"/>
    </row>
    <row r="119" spans="19:21" ht="12.75">
      <c r="S119" s="59"/>
      <c r="T119" s="59"/>
      <c r="U119" s="59"/>
    </row>
    <row r="120" spans="19:21" ht="12.75">
      <c r="S120" s="59"/>
      <c r="T120" s="59"/>
      <c r="U120" s="59"/>
    </row>
    <row r="121" spans="19:21" ht="12.75">
      <c r="S121" s="59"/>
      <c r="T121" s="59"/>
      <c r="U121" s="59"/>
    </row>
    <row r="122" spans="19:21" ht="12.75">
      <c r="S122" s="59"/>
      <c r="T122" s="59"/>
      <c r="U122" s="59"/>
    </row>
    <row r="123" spans="19:21" ht="12.75">
      <c r="S123" s="59"/>
      <c r="T123" s="59"/>
      <c r="U123" s="59"/>
    </row>
    <row r="124" spans="19:21" ht="12.75">
      <c r="S124" s="59"/>
      <c r="T124" s="59"/>
      <c r="U124" s="59"/>
    </row>
    <row r="125" spans="19:21" ht="12.75">
      <c r="S125" s="59"/>
      <c r="T125" s="59"/>
      <c r="U125" s="59"/>
    </row>
    <row r="126" spans="19:21" ht="12.75">
      <c r="S126" s="59"/>
      <c r="T126" s="59"/>
      <c r="U126" s="59"/>
    </row>
    <row r="127" spans="19:21" ht="12.75">
      <c r="S127" s="59"/>
      <c r="T127" s="59"/>
      <c r="U127" s="59"/>
    </row>
    <row r="128" spans="19:21" ht="12.75">
      <c r="S128" s="59"/>
      <c r="T128" s="59"/>
      <c r="U128" s="59"/>
    </row>
    <row r="129" spans="19:21" ht="12.75">
      <c r="S129" s="59"/>
      <c r="T129" s="59"/>
      <c r="U129" s="59"/>
    </row>
    <row r="130" spans="19:21" ht="12.75">
      <c r="S130" s="59"/>
      <c r="T130" s="59"/>
      <c r="U130" s="59"/>
    </row>
    <row r="131" spans="19:21" ht="12.75">
      <c r="S131" s="59"/>
      <c r="T131" s="59"/>
      <c r="U131" s="59"/>
    </row>
    <row r="132" spans="19:21" ht="12.75">
      <c r="S132" s="59"/>
      <c r="T132" s="59"/>
      <c r="U132" s="59"/>
    </row>
    <row r="133" spans="19:21" ht="12.75">
      <c r="S133" s="59"/>
      <c r="T133" s="59"/>
      <c r="U133" s="59"/>
    </row>
    <row r="134" spans="19:21" ht="12.75">
      <c r="S134" s="59"/>
      <c r="T134" s="59"/>
      <c r="U134" s="59"/>
    </row>
    <row r="135" spans="19:21" ht="12.75">
      <c r="S135" s="59"/>
      <c r="T135" s="59"/>
      <c r="U135" s="59"/>
    </row>
    <row r="136" spans="19:21" ht="12.75">
      <c r="S136" s="59"/>
      <c r="T136" s="59"/>
      <c r="U136" s="59"/>
    </row>
    <row r="137" spans="19:21" ht="12.75">
      <c r="S137" s="59"/>
      <c r="T137" s="59"/>
      <c r="U137" s="59"/>
    </row>
    <row r="138" spans="19:21" ht="12.75">
      <c r="S138" s="59"/>
      <c r="T138" s="59"/>
      <c r="U138" s="59"/>
    </row>
    <row r="139" spans="19:21" ht="12.75">
      <c r="S139" s="59"/>
      <c r="T139" s="59"/>
      <c r="U139" s="59"/>
    </row>
    <row r="140" spans="19:21" ht="12.75">
      <c r="S140" s="59"/>
      <c r="T140" s="59"/>
      <c r="U140" s="59"/>
    </row>
    <row r="141" spans="19:21" ht="12.75">
      <c r="S141" s="59"/>
      <c r="T141" s="59"/>
      <c r="U141" s="59"/>
    </row>
    <row r="142" spans="19:21" ht="12.75">
      <c r="S142" s="59"/>
      <c r="T142" s="59"/>
      <c r="U142" s="59"/>
    </row>
    <row r="143" spans="19:21" ht="12.75">
      <c r="S143" s="59"/>
      <c r="T143" s="59"/>
      <c r="U143" s="59"/>
    </row>
    <row r="144" spans="19:21" ht="12.75">
      <c r="S144" s="59"/>
      <c r="T144" s="59"/>
      <c r="U144" s="59"/>
    </row>
    <row r="145" spans="19:21" ht="12.75">
      <c r="S145" s="59"/>
      <c r="T145" s="59"/>
      <c r="U145" s="59"/>
    </row>
    <row r="146" spans="19:21" ht="12.75">
      <c r="S146" s="59"/>
      <c r="T146" s="59"/>
      <c r="U146" s="59"/>
    </row>
    <row r="147" spans="19:21" ht="12.75">
      <c r="S147" s="59"/>
      <c r="T147" s="59"/>
      <c r="U147" s="59"/>
    </row>
    <row r="148" spans="19:21" ht="12.75">
      <c r="S148" s="59"/>
      <c r="T148" s="59"/>
      <c r="U148" s="59"/>
    </row>
  </sheetData>
  <sheetProtection sheet="1" objects="1" scenarios="1"/>
  <mergeCells count="7">
    <mergeCell ref="E54:J54"/>
    <mergeCell ref="A51:C51"/>
    <mergeCell ref="S1:W1"/>
    <mergeCell ref="A1:C1"/>
    <mergeCell ref="A2:C2"/>
    <mergeCell ref="A50:C50"/>
    <mergeCell ref="E5:J5"/>
  </mergeCells>
  <printOptions horizontalCentered="1" verticalCentered="1"/>
  <pageMargins left="0.5118110236220472" right="0.5118110236220472" top="0.43" bottom="0.5118110236220472" header="0.13" footer="0"/>
  <pageSetup fitToHeight="0" fitToWidth="1" horizontalDpi="300" verticalDpi="300" orientation="landscape" paperSize="9" scale="77" r:id="rId2"/>
  <rowBreaks count="1" manualBreakCount="1">
    <brk id="49" max="17"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Q128"/>
  <sheetViews>
    <sheetView showGridLines="0" showOutlineSymbols="0" zoomScale="80" zoomScaleNormal="80" workbookViewId="0" topLeftCell="A1">
      <selection activeCell="A1" sqref="A1"/>
    </sheetView>
  </sheetViews>
  <sheetFormatPr defaultColWidth="8.88671875" defaultRowHeight="15"/>
  <cols>
    <col min="1" max="1" width="25.99609375" style="1" customWidth="1"/>
    <col min="2" max="2" width="12.77734375" style="1" customWidth="1"/>
    <col min="3" max="3" width="17.4453125" style="1" customWidth="1"/>
    <col min="4" max="4" width="11.6640625" style="1" customWidth="1"/>
    <col min="5" max="5" width="6.6640625" style="1" customWidth="1"/>
    <col min="6" max="6" width="8.6640625" style="1" customWidth="1"/>
    <col min="7" max="7" width="4.6640625" style="1" customWidth="1"/>
    <col min="8" max="8" width="4.6640625" style="251" customWidth="1"/>
    <col min="9" max="9" width="12.6640625" style="1" customWidth="1"/>
    <col min="10" max="10" width="13.6640625" style="1" customWidth="1"/>
    <col min="11" max="12" width="11.6640625" style="1" customWidth="1"/>
    <col min="13" max="13" width="12.6640625" style="1" customWidth="1"/>
    <col min="14" max="15" width="9.6640625" style="1" customWidth="1"/>
    <col min="16" max="16" width="23.6640625" style="1" customWidth="1"/>
    <col min="17" max="16384" width="9.6640625" style="1" customWidth="1"/>
  </cols>
  <sheetData>
    <row r="1" spans="1:10" ht="15.75" customHeight="1">
      <c r="A1" s="108" t="s">
        <v>401</v>
      </c>
      <c r="B1" s="109"/>
      <c r="C1" s="109"/>
      <c r="D1" s="109"/>
      <c r="E1" s="109"/>
      <c r="F1" s="2"/>
      <c r="G1" s="2"/>
      <c r="H1" s="252"/>
      <c r="I1" s="500" t="s">
        <v>443</v>
      </c>
      <c r="J1" s="501"/>
    </row>
    <row r="2" spans="1:10" ht="10.5" customHeight="1">
      <c r="A2" s="2"/>
      <c r="B2" s="109"/>
      <c r="C2" s="109"/>
      <c r="D2" s="109"/>
      <c r="E2" s="109"/>
      <c r="F2" s="2"/>
      <c r="G2" s="2"/>
      <c r="H2" s="252"/>
      <c r="I2" s="500"/>
      <c r="J2" s="501"/>
    </row>
    <row r="3" spans="1:10" ht="15.75" customHeight="1">
      <c r="A3" s="110" t="s">
        <v>5</v>
      </c>
      <c r="B3" s="109"/>
      <c r="C3" s="109"/>
      <c r="D3" s="109"/>
      <c r="E3" s="109"/>
      <c r="F3" s="2"/>
      <c r="G3" s="2"/>
      <c r="H3" s="252"/>
      <c r="I3" s="500"/>
      <c r="J3" s="501"/>
    </row>
    <row r="4" spans="1:9" ht="6.75" customHeight="1">
      <c r="A4" s="2"/>
      <c r="B4" s="109"/>
      <c r="C4" s="109"/>
      <c r="D4" s="109"/>
      <c r="E4" s="109"/>
      <c r="F4" s="2"/>
      <c r="G4" s="2"/>
      <c r="H4" s="252"/>
      <c r="I4" s="6"/>
    </row>
    <row r="5" spans="1:15" ht="15.75" customHeight="1">
      <c r="A5" s="111" t="s">
        <v>131</v>
      </c>
      <c r="B5" s="112" t="s">
        <v>417</v>
      </c>
      <c r="C5" s="112" t="s">
        <v>418</v>
      </c>
      <c r="D5" s="113"/>
      <c r="E5" s="114" t="s">
        <v>171</v>
      </c>
      <c r="F5" s="496" t="s">
        <v>175</v>
      </c>
      <c r="G5" s="497"/>
      <c r="H5" s="253"/>
      <c r="I5" s="256" t="s">
        <v>179</v>
      </c>
      <c r="J5" s="40" t="s">
        <v>181</v>
      </c>
      <c r="K5" s="41" t="s">
        <v>185</v>
      </c>
      <c r="L5" s="10" t="s">
        <v>187</v>
      </c>
      <c r="M5" s="40" t="s">
        <v>189</v>
      </c>
      <c r="N5" s="11"/>
      <c r="O5" s="315" t="s">
        <v>385</v>
      </c>
    </row>
    <row r="6" spans="1:15" ht="15.75" customHeight="1" thickBot="1">
      <c r="A6" s="115" t="s">
        <v>132</v>
      </c>
      <c r="B6" s="116" t="s">
        <v>147</v>
      </c>
      <c r="C6" s="116" t="s">
        <v>153</v>
      </c>
      <c r="D6" s="116" t="s">
        <v>163</v>
      </c>
      <c r="E6" s="117" t="s">
        <v>172</v>
      </c>
      <c r="F6" s="498" t="s">
        <v>176</v>
      </c>
      <c r="G6" s="499"/>
      <c r="H6" s="253"/>
      <c r="I6" s="257" t="s">
        <v>180</v>
      </c>
      <c r="J6" s="118" t="s">
        <v>176</v>
      </c>
      <c r="K6" s="119" t="s">
        <v>186</v>
      </c>
      <c r="L6" s="319" t="s">
        <v>188</v>
      </c>
      <c r="M6" s="118" t="s">
        <v>176</v>
      </c>
      <c r="N6" s="11"/>
      <c r="O6" s="316" t="s">
        <v>268</v>
      </c>
    </row>
    <row r="7" spans="1:15" ht="15.75" customHeight="1" thickTop="1">
      <c r="A7" s="120"/>
      <c r="B7" s="121"/>
      <c r="C7" s="121"/>
      <c r="D7" s="122">
        <f aca="true" t="shared" si="0" ref="D7:D24">C7+B7</f>
        <v>0</v>
      </c>
      <c r="E7" s="313">
        <v>0.15</v>
      </c>
      <c r="F7" s="123">
        <f aca="true" t="shared" si="1" ref="F7:F24">ROUND((+E7*D7),0)</f>
        <v>0</v>
      </c>
      <c r="G7" s="237"/>
      <c r="H7" s="252"/>
      <c r="I7" s="258"/>
      <c r="J7" s="124">
        <f aca="true" t="shared" si="2" ref="J7:J27">ROUND((F7-(F7*I7)),0)</f>
        <v>0</v>
      </c>
      <c r="K7" s="125">
        <f aca="true" t="shared" si="3" ref="K7:K27">D7-F7</f>
        <v>0</v>
      </c>
      <c r="L7" s="320">
        <f>ROUND((+K7*O7),0)</f>
        <v>0</v>
      </c>
      <c r="M7" s="124">
        <f aca="true" t="shared" si="4" ref="M7:M27">ROUND((+L7-(L7*I7)),0)</f>
        <v>0</v>
      </c>
      <c r="N7" s="11"/>
      <c r="O7" s="317">
        <v>0.3</v>
      </c>
    </row>
    <row r="8" spans="1:15" ht="15.75" customHeight="1">
      <c r="A8" s="92"/>
      <c r="B8" s="126"/>
      <c r="C8" s="126"/>
      <c r="D8" s="127">
        <f t="shared" si="0"/>
        <v>0</v>
      </c>
      <c r="E8" s="314">
        <v>0.15</v>
      </c>
      <c r="F8" s="128">
        <f t="shared" si="1"/>
        <v>0</v>
      </c>
      <c r="G8" s="238"/>
      <c r="H8" s="252"/>
      <c r="I8" s="259"/>
      <c r="J8" s="129">
        <f t="shared" si="2"/>
        <v>0</v>
      </c>
      <c r="K8" s="130">
        <f t="shared" si="3"/>
        <v>0</v>
      </c>
      <c r="L8" s="321">
        <f>ROUND((+K8*O8),0)</f>
        <v>0</v>
      </c>
      <c r="M8" s="129">
        <f t="shared" si="4"/>
        <v>0</v>
      </c>
      <c r="N8" s="11"/>
      <c r="O8" s="318">
        <v>0.3</v>
      </c>
    </row>
    <row r="9" spans="1:15" ht="15.75" customHeight="1">
      <c r="A9" s="92"/>
      <c r="B9" s="126"/>
      <c r="C9" s="126"/>
      <c r="D9" s="127">
        <f t="shared" si="0"/>
        <v>0</v>
      </c>
      <c r="E9" s="314">
        <v>0.15</v>
      </c>
      <c r="F9" s="128">
        <f t="shared" si="1"/>
        <v>0</v>
      </c>
      <c r="G9" s="238"/>
      <c r="H9" s="252"/>
      <c r="I9" s="259"/>
      <c r="J9" s="129">
        <f t="shared" si="2"/>
        <v>0</v>
      </c>
      <c r="K9" s="130">
        <f t="shared" si="3"/>
        <v>0</v>
      </c>
      <c r="L9" s="321">
        <f aca="true" t="shared" si="5" ref="L9:L27">ROUND((+K9*O9),0)</f>
        <v>0</v>
      </c>
      <c r="M9" s="129">
        <f t="shared" si="4"/>
        <v>0</v>
      </c>
      <c r="N9" s="11"/>
      <c r="O9" s="318">
        <v>0.3</v>
      </c>
    </row>
    <row r="10" spans="1:15" ht="15.75" customHeight="1">
      <c r="A10" s="92"/>
      <c r="B10" s="126"/>
      <c r="C10" s="126"/>
      <c r="D10" s="127">
        <f t="shared" si="0"/>
        <v>0</v>
      </c>
      <c r="E10" s="314">
        <v>0.15</v>
      </c>
      <c r="F10" s="128">
        <f t="shared" si="1"/>
        <v>0</v>
      </c>
      <c r="G10" s="238"/>
      <c r="H10" s="252"/>
      <c r="I10" s="259"/>
      <c r="J10" s="129">
        <f t="shared" si="2"/>
        <v>0</v>
      </c>
      <c r="K10" s="130">
        <f t="shared" si="3"/>
        <v>0</v>
      </c>
      <c r="L10" s="321">
        <f t="shared" si="5"/>
        <v>0</v>
      </c>
      <c r="M10" s="129">
        <f t="shared" si="4"/>
        <v>0</v>
      </c>
      <c r="N10" s="11"/>
      <c r="O10" s="318">
        <v>0.3</v>
      </c>
    </row>
    <row r="11" spans="1:15" ht="15.75" customHeight="1">
      <c r="A11" s="92"/>
      <c r="B11" s="126"/>
      <c r="C11" s="126"/>
      <c r="D11" s="127">
        <f t="shared" si="0"/>
        <v>0</v>
      </c>
      <c r="E11" s="314">
        <v>0.15</v>
      </c>
      <c r="F11" s="128">
        <f t="shared" si="1"/>
        <v>0</v>
      </c>
      <c r="G11" s="238"/>
      <c r="H11" s="252"/>
      <c r="I11" s="259"/>
      <c r="J11" s="129">
        <f t="shared" si="2"/>
        <v>0</v>
      </c>
      <c r="K11" s="130">
        <f t="shared" si="3"/>
        <v>0</v>
      </c>
      <c r="L11" s="321">
        <f t="shared" si="5"/>
        <v>0</v>
      </c>
      <c r="M11" s="129">
        <f t="shared" si="4"/>
        <v>0</v>
      </c>
      <c r="N11" s="11"/>
      <c r="O11" s="318">
        <v>0.3</v>
      </c>
    </row>
    <row r="12" spans="1:15" ht="15.75" customHeight="1">
      <c r="A12" s="92"/>
      <c r="B12" s="126"/>
      <c r="C12" s="126"/>
      <c r="D12" s="127">
        <f t="shared" si="0"/>
        <v>0</v>
      </c>
      <c r="E12" s="314">
        <v>0.15</v>
      </c>
      <c r="F12" s="128">
        <f t="shared" si="1"/>
        <v>0</v>
      </c>
      <c r="G12" s="238"/>
      <c r="H12" s="252"/>
      <c r="I12" s="259"/>
      <c r="J12" s="129">
        <f t="shared" si="2"/>
        <v>0</v>
      </c>
      <c r="K12" s="130">
        <f t="shared" si="3"/>
        <v>0</v>
      </c>
      <c r="L12" s="321">
        <f t="shared" si="5"/>
        <v>0</v>
      </c>
      <c r="M12" s="129">
        <f t="shared" si="4"/>
        <v>0</v>
      </c>
      <c r="N12" s="11"/>
      <c r="O12" s="318">
        <v>0.3</v>
      </c>
    </row>
    <row r="13" spans="1:15" ht="15.75" customHeight="1">
      <c r="A13" s="92"/>
      <c r="B13" s="126"/>
      <c r="C13" s="126"/>
      <c r="D13" s="127">
        <f t="shared" si="0"/>
        <v>0</v>
      </c>
      <c r="E13" s="314">
        <v>0.15</v>
      </c>
      <c r="F13" s="128">
        <f t="shared" si="1"/>
        <v>0</v>
      </c>
      <c r="G13" s="238"/>
      <c r="H13" s="252"/>
      <c r="I13" s="259"/>
      <c r="J13" s="129">
        <f t="shared" si="2"/>
        <v>0</v>
      </c>
      <c r="K13" s="130">
        <f t="shared" si="3"/>
        <v>0</v>
      </c>
      <c r="L13" s="321">
        <f t="shared" si="5"/>
        <v>0</v>
      </c>
      <c r="M13" s="129">
        <f t="shared" si="4"/>
        <v>0</v>
      </c>
      <c r="N13" s="11"/>
      <c r="O13" s="318">
        <v>0.3</v>
      </c>
    </row>
    <row r="14" spans="1:15" ht="15.75" customHeight="1">
      <c r="A14" s="92"/>
      <c r="B14" s="126"/>
      <c r="C14" s="126"/>
      <c r="D14" s="127">
        <f t="shared" si="0"/>
        <v>0</v>
      </c>
      <c r="E14" s="314">
        <v>0.15</v>
      </c>
      <c r="F14" s="128">
        <f t="shared" si="1"/>
        <v>0</v>
      </c>
      <c r="G14" s="238"/>
      <c r="H14" s="252"/>
      <c r="I14" s="259"/>
      <c r="J14" s="129">
        <f t="shared" si="2"/>
        <v>0</v>
      </c>
      <c r="K14" s="130">
        <f t="shared" si="3"/>
        <v>0</v>
      </c>
      <c r="L14" s="321">
        <f t="shared" si="5"/>
        <v>0</v>
      </c>
      <c r="M14" s="129">
        <f t="shared" si="4"/>
        <v>0</v>
      </c>
      <c r="N14" s="11"/>
      <c r="O14" s="318">
        <v>0.3</v>
      </c>
    </row>
    <row r="15" spans="1:15" ht="15.75" customHeight="1">
      <c r="A15" s="92"/>
      <c r="B15" s="126"/>
      <c r="C15" s="126"/>
      <c r="D15" s="127">
        <f t="shared" si="0"/>
        <v>0</v>
      </c>
      <c r="E15" s="314">
        <v>0.15</v>
      </c>
      <c r="F15" s="128">
        <f t="shared" si="1"/>
        <v>0</v>
      </c>
      <c r="G15" s="238"/>
      <c r="H15" s="252"/>
      <c r="I15" s="259"/>
      <c r="J15" s="129">
        <f t="shared" si="2"/>
        <v>0</v>
      </c>
      <c r="K15" s="130">
        <f t="shared" si="3"/>
        <v>0</v>
      </c>
      <c r="L15" s="321">
        <f t="shared" si="5"/>
        <v>0</v>
      </c>
      <c r="M15" s="129">
        <f t="shared" si="4"/>
        <v>0</v>
      </c>
      <c r="N15" s="11"/>
      <c r="O15" s="318">
        <v>0.3</v>
      </c>
    </row>
    <row r="16" spans="1:15" ht="15.75" customHeight="1">
      <c r="A16" s="92"/>
      <c r="B16" s="126"/>
      <c r="C16" s="126"/>
      <c r="D16" s="127">
        <f t="shared" si="0"/>
        <v>0</v>
      </c>
      <c r="E16" s="314">
        <v>0.15</v>
      </c>
      <c r="F16" s="128">
        <f t="shared" si="1"/>
        <v>0</v>
      </c>
      <c r="G16" s="238"/>
      <c r="H16" s="252"/>
      <c r="I16" s="259"/>
      <c r="J16" s="129">
        <f t="shared" si="2"/>
        <v>0</v>
      </c>
      <c r="K16" s="130">
        <f t="shared" si="3"/>
        <v>0</v>
      </c>
      <c r="L16" s="321">
        <f t="shared" si="5"/>
        <v>0</v>
      </c>
      <c r="M16" s="129">
        <f t="shared" si="4"/>
        <v>0</v>
      </c>
      <c r="N16" s="11"/>
      <c r="O16" s="318">
        <v>0.3</v>
      </c>
    </row>
    <row r="17" spans="1:15" ht="15.75" customHeight="1">
      <c r="A17" s="92"/>
      <c r="B17" s="126"/>
      <c r="C17" s="126"/>
      <c r="D17" s="127">
        <f t="shared" si="0"/>
        <v>0</v>
      </c>
      <c r="E17" s="314">
        <v>0.15</v>
      </c>
      <c r="F17" s="128">
        <f t="shared" si="1"/>
        <v>0</v>
      </c>
      <c r="G17" s="238"/>
      <c r="H17" s="252"/>
      <c r="I17" s="259"/>
      <c r="J17" s="129">
        <f t="shared" si="2"/>
        <v>0</v>
      </c>
      <c r="K17" s="130">
        <f t="shared" si="3"/>
        <v>0</v>
      </c>
      <c r="L17" s="321">
        <f t="shared" si="5"/>
        <v>0</v>
      </c>
      <c r="M17" s="129">
        <f t="shared" si="4"/>
        <v>0</v>
      </c>
      <c r="N17" s="11"/>
      <c r="O17" s="318">
        <v>0.3</v>
      </c>
    </row>
    <row r="18" spans="1:15" ht="15.75" customHeight="1">
      <c r="A18" s="92"/>
      <c r="B18" s="126"/>
      <c r="C18" s="126"/>
      <c r="D18" s="127">
        <f t="shared" si="0"/>
        <v>0</v>
      </c>
      <c r="E18" s="314">
        <v>0.15</v>
      </c>
      <c r="F18" s="128">
        <f t="shared" si="1"/>
        <v>0</v>
      </c>
      <c r="G18" s="238"/>
      <c r="H18" s="252"/>
      <c r="I18" s="259"/>
      <c r="J18" s="129">
        <f t="shared" si="2"/>
        <v>0</v>
      </c>
      <c r="K18" s="130">
        <f t="shared" si="3"/>
        <v>0</v>
      </c>
      <c r="L18" s="321">
        <f t="shared" si="5"/>
        <v>0</v>
      </c>
      <c r="M18" s="129">
        <f t="shared" si="4"/>
        <v>0</v>
      </c>
      <c r="N18" s="11"/>
      <c r="O18" s="318">
        <v>0.3</v>
      </c>
    </row>
    <row r="19" spans="1:15" ht="15.75" customHeight="1">
      <c r="A19" s="92"/>
      <c r="B19" s="126"/>
      <c r="C19" s="126"/>
      <c r="D19" s="127">
        <f t="shared" si="0"/>
        <v>0</v>
      </c>
      <c r="E19" s="314">
        <v>0.15</v>
      </c>
      <c r="F19" s="128">
        <f t="shared" si="1"/>
        <v>0</v>
      </c>
      <c r="G19" s="238"/>
      <c r="H19" s="252"/>
      <c r="I19" s="259"/>
      <c r="J19" s="129">
        <f t="shared" si="2"/>
        <v>0</v>
      </c>
      <c r="K19" s="130">
        <f t="shared" si="3"/>
        <v>0</v>
      </c>
      <c r="L19" s="321">
        <f t="shared" si="5"/>
        <v>0</v>
      </c>
      <c r="M19" s="129">
        <f t="shared" si="4"/>
        <v>0</v>
      </c>
      <c r="N19" s="11"/>
      <c r="O19" s="318">
        <v>0.3</v>
      </c>
    </row>
    <row r="20" spans="1:15" ht="15.75" customHeight="1">
      <c r="A20" s="92"/>
      <c r="B20" s="126"/>
      <c r="C20" s="126"/>
      <c r="D20" s="127">
        <f t="shared" si="0"/>
        <v>0</v>
      </c>
      <c r="E20" s="314">
        <v>0.15</v>
      </c>
      <c r="F20" s="128">
        <f t="shared" si="1"/>
        <v>0</v>
      </c>
      <c r="G20" s="238"/>
      <c r="H20" s="252"/>
      <c r="I20" s="259"/>
      <c r="J20" s="129">
        <f t="shared" si="2"/>
        <v>0</v>
      </c>
      <c r="K20" s="130">
        <f t="shared" si="3"/>
        <v>0</v>
      </c>
      <c r="L20" s="321">
        <f t="shared" si="5"/>
        <v>0</v>
      </c>
      <c r="M20" s="129">
        <f t="shared" si="4"/>
        <v>0</v>
      </c>
      <c r="N20" s="11"/>
      <c r="O20" s="318">
        <v>0.3</v>
      </c>
    </row>
    <row r="21" spans="1:15" ht="15.75" customHeight="1">
      <c r="A21" s="92"/>
      <c r="B21" s="126"/>
      <c r="C21" s="126"/>
      <c r="D21" s="127">
        <f t="shared" si="0"/>
        <v>0</v>
      </c>
      <c r="E21" s="314">
        <v>0.15</v>
      </c>
      <c r="F21" s="128">
        <f t="shared" si="1"/>
        <v>0</v>
      </c>
      <c r="G21" s="238"/>
      <c r="H21" s="252"/>
      <c r="I21" s="259"/>
      <c r="J21" s="129">
        <f t="shared" si="2"/>
        <v>0</v>
      </c>
      <c r="K21" s="130">
        <f t="shared" si="3"/>
        <v>0</v>
      </c>
      <c r="L21" s="321">
        <f t="shared" si="5"/>
        <v>0</v>
      </c>
      <c r="M21" s="129">
        <f t="shared" si="4"/>
        <v>0</v>
      </c>
      <c r="N21" s="11"/>
      <c r="O21" s="318">
        <v>0.3</v>
      </c>
    </row>
    <row r="22" spans="1:15" ht="15.75" customHeight="1">
      <c r="A22" s="92"/>
      <c r="B22" s="126"/>
      <c r="C22" s="126"/>
      <c r="D22" s="127">
        <f t="shared" si="0"/>
        <v>0</v>
      </c>
      <c r="E22" s="314">
        <v>0.15</v>
      </c>
      <c r="F22" s="128">
        <f t="shared" si="1"/>
        <v>0</v>
      </c>
      <c r="G22" s="238"/>
      <c r="H22" s="252"/>
      <c r="I22" s="259"/>
      <c r="J22" s="129">
        <f t="shared" si="2"/>
        <v>0</v>
      </c>
      <c r="K22" s="130">
        <f t="shared" si="3"/>
        <v>0</v>
      </c>
      <c r="L22" s="321">
        <f t="shared" si="5"/>
        <v>0</v>
      </c>
      <c r="M22" s="129">
        <f t="shared" si="4"/>
        <v>0</v>
      </c>
      <c r="N22" s="11"/>
      <c r="O22" s="318">
        <v>0.3</v>
      </c>
    </row>
    <row r="23" spans="1:15" ht="15.75" customHeight="1">
      <c r="A23" s="92"/>
      <c r="B23" s="126"/>
      <c r="C23" s="126"/>
      <c r="D23" s="127">
        <f t="shared" si="0"/>
        <v>0</v>
      </c>
      <c r="E23" s="314">
        <v>0.15</v>
      </c>
      <c r="F23" s="128">
        <f t="shared" si="1"/>
        <v>0</v>
      </c>
      <c r="G23" s="238"/>
      <c r="H23" s="252"/>
      <c r="I23" s="259"/>
      <c r="J23" s="129">
        <f t="shared" si="2"/>
        <v>0</v>
      </c>
      <c r="K23" s="130">
        <f t="shared" si="3"/>
        <v>0</v>
      </c>
      <c r="L23" s="321">
        <f t="shared" si="5"/>
        <v>0</v>
      </c>
      <c r="M23" s="129">
        <f t="shared" si="4"/>
        <v>0</v>
      </c>
      <c r="N23" s="11"/>
      <c r="O23" s="318">
        <v>0.3</v>
      </c>
    </row>
    <row r="24" spans="1:15" ht="15.75" customHeight="1">
      <c r="A24" s="92"/>
      <c r="B24" s="126"/>
      <c r="C24" s="126"/>
      <c r="D24" s="127">
        <f t="shared" si="0"/>
        <v>0</v>
      </c>
      <c r="E24" s="314">
        <v>0.15</v>
      </c>
      <c r="F24" s="128">
        <f t="shared" si="1"/>
        <v>0</v>
      </c>
      <c r="G24" s="238"/>
      <c r="H24" s="252"/>
      <c r="I24" s="259"/>
      <c r="J24" s="129">
        <f t="shared" si="2"/>
        <v>0</v>
      </c>
      <c r="K24" s="130">
        <f t="shared" si="3"/>
        <v>0</v>
      </c>
      <c r="L24" s="321">
        <f t="shared" si="5"/>
        <v>0</v>
      </c>
      <c r="M24" s="129">
        <f t="shared" si="4"/>
        <v>0</v>
      </c>
      <c r="N24" s="11"/>
      <c r="O24" s="318">
        <v>0.3</v>
      </c>
    </row>
    <row r="25" spans="1:15" ht="15.75" customHeight="1">
      <c r="A25" s="455" t="s">
        <v>452</v>
      </c>
      <c r="B25" s="456"/>
      <c r="C25" s="456"/>
      <c r="D25" s="456"/>
      <c r="E25" s="457"/>
      <c r="F25" s="458"/>
      <c r="G25" s="459"/>
      <c r="H25" s="252"/>
      <c r="I25" s="259"/>
      <c r="J25" s="129"/>
      <c r="K25" s="130"/>
      <c r="L25" s="321"/>
      <c r="M25" s="129"/>
      <c r="N25" s="11"/>
      <c r="O25" s="318"/>
    </row>
    <row r="26" spans="1:15" ht="15.75" customHeight="1">
      <c r="A26" s="92"/>
      <c r="B26" s="126"/>
      <c r="C26" s="126"/>
      <c r="D26" s="127">
        <f>C26+B26</f>
        <v>0</v>
      </c>
      <c r="E26" s="314">
        <v>0.15</v>
      </c>
      <c r="F26" s="128">
        <f>ROUND((+E26*D26),0)</f>
        <v>0</v>
      </c>
      <c r="G26" s="238"/>
      <c r="H26" s="252"/>
      <c r="I26" s="259"/>
      <c r="J26" s="129">
        <f t="shared" si="2"/>
        <v>0</v>
      </c>
      <c r="K26" s="130">
        <f t="shared" si="3"/>
        <v>0</v>
      </c>
      <c r="L26" s="321">
        <f t="shared" si="5"/>
        <v>0</v>
      </c>
      <c r="M26" s="129">
        <f t="shared" si="4"/>
        <v>0</v>
      </c>
      <c r="N26" s="11"/>
      <c r="O26" s="318">
        <v>0.3</v>
      </c>
    </row>
    <row r="27" spans="1:15" ht="15.75" customHeight="1" thickBot="1">
      <c r="A27" s="92"/>
      <c r="B27" s="126"/>
      <c r="C27" s="126"/>
      <c r="D27" s="127">
        <f>C27+B27</f>
        <v>0</v>
      </c>
      <c r="E27" s="314">
        <v>0.15</v>
      </c>
      <c r="F27" s="128">
        <f>ROUND((+E27*D27),0)</f>
        <v>0</v>
      </c>
      <c r="G27" s="238"/>
      <c r="H27" s="252"/>
      <c r="I27" s="260"/>
      <c r="J27" s="129">
        <f t="shared" si="2"/>
        <v>0</v>
      </c>
      <c r="K27" s="130">
        <f t="shared" si="3"/>
        <v>0</v>
      </c>
      <c r="L27" s="321">
        <f t="shared" si="5"/>
        <v>0</v>
      </c>
      <c r="M27" s="129">
        <f t="shared" si="4"/>
        <v>0</v>
      </c>
      <c r="N27" s="11"/>
      <c r="O27" s="318">
        <v>0.3</v>
      </c>
    </row>
    <row r="28" spans="1:14" ht="15.75" customHeight="1" thickTop="1">
      <c r="A28" s="22"/>
      <c r="B28" s="131"/>
      <c r="C28" s="131"/>
      <c r="D28" s="132" t="s">
        <v>164</v>
      </c>
      <c r="E28" s="71"/>
      <c r="F28" s="133">
        <f>SUM(F7:F27)</f>
        <v>0</v>
      </c>
      <c r="G28" s="239"/>
      <c r="H28" s="252"/>
      <c r="I28" s="236"/>
      <c r="J28" s="124">
        <f>SUM(J7:J27)</f>
        <v>0</v>
      </c>
      <c r="K28" s="91"/>
      <c r="L28" s="45" t="s">
        <v>5</v>
      </c>
      <c r="M28" s="124">
        <f>SUM(M7:M27)</f>
        <v>0</v>
      </c>
      <c r="N28" s="11"/>
    </row>
    <row r="29" spans="1:13" ht="15.75" customHeight="1" thickBot="1">
      <c r="A29" s="2"/>
      <c r="B29" s="109"/>
      <c r="C29" s="109"/>
      <c r="D29" s="134" t="s">
        <v>165</v>
      </c>
      <c r="E29" s="109"/>
      <c r="F29" s="22"/>
      <c r="G29" s="22"/>
      <c r="H29" s="252"/>
      <c r="I29" s="6"/>
      <c r="J29" s="24"/>
      <c r="M29" s="24"/>
    </row>
    <row r="30" spans="1:11" ht="15.75" customHeight="1" thickBot="1" thickTop="1">
      <c r="A30" s="2"/>
      <c r="B30" s="109"/>
      <c r="C30" s="135" t="s">
        <v>154</v>
      </c>
      <c r="D30" s="31"/>
      <c r="E30" s="31"/>
      <c r="F30" s="136">
        <f>SUM(J7:J27)</f>
        <v>0</v>
      </c>
      <c r="G30" s="262"/>
      <c r="H30" s="252"/>
      <c r="I30" s="261"/>
      <c r="J30" s="321">
        <f>SUM(C7:C27)</f>
        <v>0</v>
      </c>
      <c r="K30" s="11"/>
    </row>
    <row r="31" spans="1:10" ht="15.75" customHeight="1" thickTop="1">
      <c r="A31" s="359" t="s">
        <v>133</v>
      </c>
      <c r="B31" s="109"/>
      <c r="C31" s="109"/>
      <c r="D31" s="109"/>
      <c r="E31" s="109"/>
      <c r="F31" s="37"/>
      <c r="G31" s="37"/>
      <c r="H31" s="252"/>
      <c r="I31" s="6"/>
      <c r="J31" s="322" t="s">
        <v>182</v>
      </c>
    </row>
    <row r="32" spans="1:10" ht="15.75" customHeight="1">
      <c r="A32" s="137" t="s">
        <v>134</v>
      </c>
      <c r="B32" s="126"/>
      <c r="C32" s="126"/>
      <c r="D32" s="127">
        <f>C32+B32</f>
        <v>0</v>
      </c>
      <c r="E32" s="138"/>
      <c r="F32" s="2"/>
      <c r="G32" s="2"/>
      <c r="H32" s="252"/>
      <c r="I32" s="6"/>
      <c r="J32" s="1" t="s">
        <v>183</v>
      </c>
    </row>
    <row r="33" spans="1:9" ht="15.75" customHeight="1">
      <c r="A33" s="137" t="s">
        <v>135</v>
      </c>
      <c r="B33" s="126"/>
      <c r="C33" s="126"/>
      <c r="D33" s="127">
        <f>C33+B33</f>
        <v>0</v>
      </c>
      <c r="E33" s="138"/>
      <c r="F33" s="2"/>
      <c r="G33" s="2"/>
      <c r="H33" s="252"/>
      <c r="I33" s="6"/>
    </row>
    <row r="34" spans="1:11" ht="15.75" customHeight="1">
      <c r="A34" s="438"/>
      <c r="B34" s="126"/>
      <c r="C34" s="126"/>
      <c r="D34" s="127">
        <f>C34+B34</f>
        <v>0</v>
      </c>
      <c r="E34" s="138"/>
      <c r="F34" s="2"/>
      <c r="G34" s="2"/>
      <c r="H34" s="252"/>
      <c r="I34" s="6"/>
      <c r="J34" s="139">
        <f>SUM(B7:B27)</f>
        <v>0</v>
      </c>
      <c r="K34" s="11"/>
    </row>
    <row r="35" spans="1:10" ht="15.75" customHeight="1">
      <c r="A35" s="438"/>
      <c r="B35" s="126"/>
      <c r="C35" s="126"/>
      <c r="D35" s="127">
        <f>C35+B35</f>
        <v>0</v>
      </c>
      <c r="E35" s="138"/>
      <c r="F35" s="2"/>
      <c r="G35" s="2"/>
      <c r="H35" s="252"/>
      <c r="I35" s="6"/>
      <c r="J35" s="45" t="s">
        <v>182</v>
      </c>
    </row>
    <row r="36" spans="1:10" ht="10.5" customHeight="1">
      <c r="A36" s="22"/>
      <c r="B36" s="131"/>
      <c r="C36" s="131"/>
      <c r="D36" s="131"/>
      <c r="E36" s="109"/>
      <c r="F36" s="2"/>
      <c r="G36" s="2"/>
      <c r="H36" s="252"/>
      <c r="I36" s="6"/>
      <c r="J36" s="30" t="s">
        <v>184</v>
      </c>
    </row>
    <row r="37" spans="1:9" ht="39" thickBot="1">
      <c r="A37" s="2"/>
      <c r="B37" s="140" t="s">
        <v>148</v>
      </c>
      <c r="C37" s="140" t="s">
        <v>155</v>
      </c>
      <c r="D37" s="141" t="s">
        <v>166</v>
      </c>
      <c r="E37" s="138"/>
      <c r="F37" s="2"/>
      <c r="G37" s="2"/>
      <c r="H37" s="252"/>
      <c r="I37" s="6"/>
    </row>
    <row r="38" spans="1:10" ht="24" customHeight="1" thickBot="1" thickTop="1">
      <c r="A38" s="2"/>
      <c r="B38" s="142">
        <f>(SUM(B7:B27))+(SUM(B32:B35))</f>
        <v>0</v>
      </c>
      <c r="C38" s="142">
        <f>(SUM(C7:C27))+(SUM(C32:C35))</f>
        <v>0</v>
      </c>
      <c r="D38" s="142">
        <f>IF((SUM(D7:D27)+SUM(D32:D35))=(B38+C38),(B38+C38),#VALUE!)</f>
        <v>0</v>
      </c>
      <c r="E38" s="143"/>
      <c r="F38" s="2"/>
      <c r="G38" s="2"/>
      <c r="H38" s="252"/>
      <c r="I38" s="6"/>
      <c r="J38" s="309" t="s">
        <v>378</v>
      </c>
    </row>
    <row r="39" spans="1:10" ht="24.75" customHeight="1" thickBot="1" thickTop="1">
      <c r="A39" s="144" t="s">
        <v>5</v>
      </c>
      <c r="B39" s="145"/>
      <c r="C39" s="419"/>
      <c r="D39" s="146" t="s">
        <v>167</v>
      </c>
      <c r="E39" s="31"/>
      <c r="F39" s="31"/>
      <c r="G39" s="31"/>
      <c r="H39" s="253"/>
      <c r="I39" s="6"/>
      <c r="J39" s="309" t="s">
        <v>379</v>
      </c>
    </row>
    <row r="40" spans="1:10" ht="24" customHeight="1" thickBot="1" thickTop="1">
      <c r="A40" s="144"/>
      <c r="B40" s="31"/>
      <c r="C40" s="147">
        <f>C38-C39</f>
        <v>0</v>
      </c>
      <c r="D40" s="148" t="s">
        <v>168</v>
      </c>
      <c r="E40" s="31"/>
      <c r="F40" s="31"/>
      <c r="G40" s="31"/>
      <c r="H40" s="253"/>
      <c r="I40" s="6"/>
      <c r="J40" s="309" t="s">
        <v>380</v>
      </c>
    </row>
    <row r="41" spans="1:10" ht="15" customHeight="1" thickTop="1">
      <c r="A41" s="144" t="s">
        <v>402</v>
      </c>
      <c r="B41" s="31"/>
      <c r="C41" s="145"/>
      <c r="D41" s="31"/>
      <c r="E41" s="31"/>
      <c r="F41" s="31"/>
      <c r="G41" s="31"/>
      <c r="H41" s="253"/>
      <c r="I41" s="6"/>
      <c r="J41" s="309" t="s">
        <v>381</v>
      </c>
    </row>
    <row r="42" spans="1:17" ht="15.75" customHeight="1">
      <c r="A42" s="2"/>
      <c r="B42" s="31"/>
      <c r="C42" s="31"/>
      <c r="D42" s="31"/>
      <c r="E42" s="31"/>
      <c r="F42" s="31"/>
      <c r="G42" s="31"/>
      <c r="H42" s="253"/>
      <c r="I42" s="6"/>
      <c r="J42" s="312" t="s">
        <v>382</v>
      </c>
      <c r="K42" s="6"/>
      <c r="L42" s="6"/>
      <c r="M42" s="6"/>
      <c r="N42" s="6"/>
      <c r="O42" s="6"/>
      <c r="P42" s="6"/>
      <c r="Q42" s="6"/>
    </row>
    <row r="43" spans="1:10" ht="15.75" customHeight="1">
      <c r="A43" s="361" t="s">
        <v>403</v>
      </c>
      <c r="B43" s="109"/>
      <c r="C43" s="109"/>
      <c r="D43" s="109"/>
      <c r="E43" s="109"/>
      <c r="F43" s="2"/>
      <c r="G43" s="2"/>
      <c r="H43" s="252"/>
      <c r="I43" s="6"/>
      <c r="J43" s="309"/>
    </row>
    <row r="44" spans="1:10" ht="15.75" customHeight="1">
      <c r="A44" s="69" t="s">
        <v>136</v>
      </c>
      <c r="B44" s="109"/>
      <c r="C44" s="109"/>
      <c r="D44" s="109"/>
      <c r="E44" s="109"/>
      <c r="F44" s="2"/>
      <c r="G44" s="2"/>
      <c r="H44" s="252"/>
      <c r="I44" s="6"/>
      <c r="J44" s="309" t="s">
        <v>383</v>
      </c>
    </row>
    <row r="45" spans="1:10" ht="15.75" customHeight="1">
      <c r="A45" s="2"/>
      <c r="B45" s="109"/>
      <c r="C45" s="109"/>
      <c r="D45" s="109"/>
      <c r="E45" s="109"/>
      <c r="F45" s="2"/>
      <c r="G45" s="2"/>
      <c r="H45" s="252"/>
      <c r="I45" s="6"/>
      <c r="J45" s="309" t="s">
        <v>384</v>
      </c>
    </row>
    <row r="46" spans="1:9" ht="16.5" customHeight="1">
      <c r="A46" s="75" t="s">
        <v>137</v>
      </c>
      <c r="B46" s="75" t="s">
        <v>149</v>
      </c>
      <c r="C46" s="75" t="s">
        <v>156</v>
      </c>
      <c r="D46" s="75" t="s">
        <v>169</v>
      </c>
      <c r="E46" s="75" t="s">
        <v>173</v>
      </c>
      <c r="F46" s="72"/>
      <c r="G46" s="2"/>
      <c r="H46" s="252"/>
      <c r="I46" s="6"/>
    </row>
    <row r="47" spans="1:9" ht="15.75" customHeight="1">
      <c r="A47" s="81" t="s">
        <v>138</v>
      </c>
      <c r="B47" s="81" t="s">
        <v>150</v>
      </c>
      <c r="C47" s="81" t="s">
        <v>157</v>
      </c>
      <c r="D47" s="81" t="s">
        <v>170</v>
      </c>
      <c r="E47" s="81" t="s">
        <v>174</v>
      </c>
      <c r="F47" s="72"/>
      <c r="G47" s="2"/>
      <c r="H47" s="252"/>
      <c r="I47" s="6"/>
    </row>
    <row r="48" spans="1:17" ht="36" customHeight="1">
      <c r="A48" s="149" t="s">
        <v>5</v>
      </c>
      <c r="B48" s="150"/>
      <c r="C48" s="151" t="s">
        <v>5</v>
      </c>
      <c r="D48" s="150" t="s">
        <v>5</v>
      </c>
      <c r="E48" s="152" t="s">
        <v>5</v>
      </c>
      <c r="F48" s="72"/>
      <c r="G48" s="2"/>
      <c r="H48" s="252"/>
      <c r="I48" s="6"/>
      <c r="P48" s="153" t="s">
        <v>190</v>
      </c>
      <c r="Q48" s="11"/>
    </row>
    <row r="49" spans="1:16" ht="36" customHeight="1">
      <c r="A49" s="149" t="s">
        <v>5</v>
      </c>
      <c r="B49" s="150"/>
      <c r="C49" s="151" t="s">
        <v>5</v>
      </c>
      <c r="D49" s="150" t="s">
        <v>5</v>
      </c>
      <c r="E49" s="152" t="s">
        <v>5</v>
      </c>
      <c r="F49" s="72"/>
      <c r="G49" s="2"/>
      <c r="H49" s="252"/>
      <c r="I49" s="6"/>
      <c r="P49" s="24"/>
    </row>
    <row r="50" spans="1:9" ht="24" customHeight="1">
      <c r="A50" s="154" t="s">
        <v>139</v>
      </c>
      <c r="B50" s="155">
        <f>SUM(B48:B49)</f>
        <v>0</v>
      </c>
      <c r="C50" s="156" t="s">
        <v>139</v>
      </c>
      <c r="D50" s="155">
        <f>SUM(D48:D49)</f>
        <v>0</v>
      </c>
      <c r="E50" s="157"/>
      <c r="F50" s="69"/>
      <c r="G50" s="2"/>
      <c r="H50" s="252"/>
      <c r="I50" s="6"/>
    </row>
    <row r="51" spans="1:9" ht="15.75" customHeight="1">
      <c r="A51" s="69"/>
      <c r="B51" s="158"/>
      <c r="C51" s="159"/>
      <c r="D51" s="158"/>
      <c r="E51" s="159"/>
      <c r="F51" s="69"/>
      <c r="G51" s="2"/>
      <c r="H51" s="252"/>
      <c r="I51" s="6"/>
    </row>
    <row r="52" spans="1:9" ht="15.75" customHeight="1">
      <c r="A52" s="103" t="s">
        <v>140</v>
      </c>
      <c r="B52" s="109"/>
      <c r="C52" s="109"/>
      <c r="D52" s="109"/>
      <c r="E52" s="109"/>
      <c r="F52" s="2"/>
      <c r="G52" s="2"/>
      <c r="H52" s="252"/>
      <c r="I52" s="6"/>
    </row>
    <row r="53" spans="1:9" ht="15.75" customHeight="1">
      <c r="A53" s="69" t="s">
        <v>141</v>
      </c>
      <c r="B53" s="460"/>
      <c r="C53" s="160" t="s">
        <v>158</v>
      </c>
      <c r="D53" s="462">
        <f>B57</f>
        <v>0</v>
      </c>
      <c r="E53" s="138"/>
      <c r="F53" s="69" t="s">
        <v>177</v>
      </c>
      <c r="G53" s="2"/>
      <c r="H53" s="252"/>
      <c r="I53" s="6"/>
    </row>
    <row r="54" spans="1:9" ht="15.75" customHeight="1">
      <c r="A54" s="69" t="s">
        <v>142</v>
      </c>
      <c r="B54" s="460"/>
      <c r="C54" s="160" t="s">
        <v>159</v>
      </c>
      <c r="D54" s="461"/>
      <c r="E54" s="138"/>
      <c r="F54" s="69" t="s">
        <v>150</v>
      </c>
      <c r="G54" s="2"/>
      <c r="H54" s="252"/>
      <c r="I54" s="6"/>
    </row>
    <row r="55" spans="1:9" ht="15.75" customHeight="1">
      <c r="A55" s="69" t="s">
        <v>143</v>
      </c>
      <c r="B55" s="461"/>
      <c r="C55" s="160" t="s">
        <v>160</v>
      </c>
      <c r="D55" s="461"/>
      <c r="E55" s="138"/>
      <c r="F55" s="69" t="s">
        <v>178</v>
      </c>
      <c r="G55" s="2"/>
      <c r="H55" s="252"/>
      <c r="I55" s="6"/>
    </row>
    <row r="56" spans="1:9" ht="15.75" customHeight="1" thickBot="1">
      <c r="A56" s="69" t="s">
        <v>144</v>
      </c>
      <c r="B56" s="460"/>
      <c r="C56" s="160" t="s">
        <v>161</v>
      </c>
      <c r="D56" s="462">
        <f>IF(B57=0,0,(ROUND((+D57*12),0)))</f>
        <v>0</v>
      </c>
      <c r="E56" s="138"/>
      <c r="F56" s="161">
        <f>ROUND((IF((((D59/12)*D54)+((D60/12)*D54))=(D57*D54),(D57*D54),#VALUE!)),0)</f>
        <v>0</v>
      </c>
      <c r="G56" s="254"/>
      <c r="H56" s="252"/>
      <c r="I56" s="6"/>
    </row>
    <row r="57" spans="1:9" ht="15.75" customHeight="1" thickTop="1">
      <c r="A57" s="69" t="s">
        <v>145</v>
      </c>
      <c r="B57" s="463">
        <f>IF((SUM(B53:B56))=0,0,SUM(B53:B56))</f>
        <v>0</v>
      </c>
      <c r="C57" s="160" t="s">
        <v>162</v>
      </c>
      <c r="D57" s="464">
        <f>IF(B57=0,0,(ROUND((PMT(D55/12,D54,-(D53))),0)))</f>
        <v>0</v>
      </c>
      <c r="E57" s="138"/>
      <c r="F57" s="22"/>
      <c r="G57" s="2"/>
      <c r="H57" s="252"/>
      <c r="I57" s="6"/>
    </row>
    <row r="58" spans="1:9" ht="15.75" customHeight="1" thickBot="1">
      <c r="A58" s="2"/>
      <c r="B58" s="158"/>
      <c r="C58" s="109"/>
      <c r="D58" s="158"/>
      <c r="E58" s="109"/>
      <c r="F58" s="2"/>
      <c r="G58" s="2"/>
      <c r="H58" s="252"/>
      <c r="I58" s="6"/>
    </row>
    <row r="59" spans="1:9" ht="15.75" customHeight="1" thickBot="1" thickTop="1">
      <c r="A59" s="2"/>
      <c r="B59" s="96" t="s">
        <v>151</v>
      </c>
      <c r="C59" s="159"/>
      <c r="D59" s="465">
        <f>IF(B57=0,0,((D53/D54)*12))</f>
        <v>0</v>
      </c>
      <c r="E59" s="143"/>
      <c r="F59" s="2"/>
      <c r="G59" s="2"/>
      <c r="H59" s="252"/>
      <c r="I59" s="6"/>
    </row>
    <row r="60" spans="1:9" ht="15.75" customHeight="1" thickBot="1" thickTop="1">
      <c r="A60" s="2"/>
      <c r="B60" s="96" t="s">
        <v>152</v>
      </c>
      <c r="C60" s="159"/>
      <c r="D60" s="465">
        <f>D56-D59</f>
        <v>0</v>
      </c>
      <c r="E60" s="143"/>
      <c r="F60" s="2"/>
      <c r="G60" s="2"/>
      <c r="H60" s="252"/>
      <c r="I60" s="6"/>
    </row>
    <row r="61" spans="1:9" ht="15.75" customHeight="1" thickTop="1">
      <c r="A61" s="2"/>
      <c r="B61" s="109"/>
      <c r="C61" s="109"/>
      <c r="D61" s="162"/>
      <c r="E61" s="109"/>
      <c r="F61" s="2"/>
      <c r="G61" s="2"/>
      <c r="H61" s="252"/>
      <c r="I61" s="6"/>
    </row>
    <row r="62" spans="1:9" ht="15.75" customHeight="1">
      <c r="A62" s="2"/>
      <c r="B62" s="109"/>
      <c r="C62" s="109"/>
      <c r="D62" s="109"/>
      <c r="E62" s="109"/>
      <c r="F62" s="2"/>
      <c r="G62" s="2"/>
      <c r="H62" s="252"/>
      <c r="I62" s="6"/>
    </row>
    <row r="63" spans="1:9" ht="15.75" customHeight="1">
      <c r="A63" s="163" t="s">
        <v>146</v>
      </c>
      <c r="B63" s="109"/>
      <c r="C63" s="109"/>
      <c r="D63" s="109"/>
      <c r="E63" s="109"/>
      <c r="F63" s="2"/>
      <c r="G63" s="2"/>
      <c r="H63" s="252"/>
      <c r="I63" s="6"/>
    </row>
    <row r="64" spans="1:9" ht="15.75" customHeight="1">
      <c r="A64" s="69" t="s">
        <v>141</v>
      </c>
      <c r="B64" s="460"/>
      <c r="C64" s="160" t="s">
        <v>158</v>
      </c>
      <c r="D64" s="462">
        <f>B68</f>
        <v>0</v>
      </c>
      <c r="E64" s="138"/>
      <c r="F64" s="69" t="s">
        <v>177</v>
      </c>
      <c r="G64" s="2"/>
      <c r="H64" s="252"/>
      <c r="I64" s="6"/>
    </row>
    <row r="65" spans="1:9" ht="15.75" customHeight="1">
      <c r="A65" s="69" t="s">
        <v>142</v>
      </c>
      <c r="B65" s="460"/>
      <c r="C65" s="160" t="s">
        <v>159</v>
      </c>
      <c r="D65" s="461"/>
      <c r="E65" s="138"/>
      <c r="F65" s="69" t="s">
        <v>150</v>
      </c>
      <c r="G65" s="2"/>
      <c r="H65" s="252"/>
      <c r="I65" s="6"/>
    </row>
    <row r="66" spans="1:9" ht="15.75" customHeight="1">
      <c r="A66" s="69" t="s">
        <v>143</v>
      </c>
      <c r="B66" s="461"/>
      <c r="C66" s="160" t="s">
        <v>160</v>
      </c>
      <c r="D66" s="461"/>
      <c r="E66" s="138"/>
      <c r="F66" s="69" t="s">
        <v>178</v>
      </c>
      <c r="G66" s="2"/>
      <c r="H66" s="252"/>
      <c r="I66" s="6"/>
    </row>
    <row r="67" spans="1:9" ht="15.75" customHeight="1" thickBot="1">
      <c r="A67" s="69" t="s">
        <v>144</v>
      </c>
      <c r="B67" s="460"/>
      <c r="C67" s="160" t="s">
        <v>161</v>
      </c>
      <c r="D67" s="462">
        <f>IF(B68=0,0,(ROUND((+D68*12),0)))</f>
        <v>0</v>
      </c>
      <c r="E67" s="138"/>
      <c r="F67" s="161">
        <f>IF((((D70/12)*D65)+((D71/12)*D65))=(D68*D65),(D68*D65),#VALUE!)</f>
        <v>0</v>
      </c>
      <c r="G67" s="254"/>
      <c r="H67" s="252"/>
      <c r="I67" s="6"/>
    </row>
    <row r="68" spans="1:9" ht="15.75" customHeight="1" thickTop="1">
      <c r="A68" s="69" t="s">
        <v>145</v>
      </c>
      <c r="B68" s="463">
        <f>IF((SUM(B64:B67))=0,0,SUM(B64:B67))</f>
        <v>0</v>
      </c>
      <c r="C68" s="160" t="s">
        <v>162</v>
      </c>
      <c r="D68" s="464">
        <f>IF(B68=0,0,(ROUND((PMT(D66/12,D65,-(D64))),0)))</f>
        <v>0</v>
      </c>
      <c r="E68" s="138"/>
      <c r="F68" s="22"/>
      <c r="G68" s="2"/>
      <c r="H68" s="252"/>
      <c r="I68" s="6"/>
    </row>
    <row r="69" spans="1:9" ht="15.75" customHeight="1" thickBot="1">
      <c r="A69" s="2"/>
      <c r="B69" s="158"/>
      <c r="C69" s="109"/>
      <c r="D69" s="158"/>
      <c r="E69" s="109"/>
      <c r="F69" s="2"/>
      <c r="G69" s="2"/>
      <c r="H69" s="252"/>
      <c r="I69" s="6"/>
    </row>
    <row r="70" spans="1:9" ht="15.75" customHeight="1" thickBot="1" thickTop="1">
      <c r="A70" s="2"/>
      <c r="B70" s="96" t="s">
        <v>151</v>
      </c>
      <c r="C70" s="159"/>
      <c r="D70" s="465">
        <f>IF(B68=0,0,((D64/D65)*12))</f>
        <v>0</v>
      </c>
      <c r="E70" s="143"/>
      <c r="F70" s="2"/>
      <c r="G70" s="2"/>
      <c r="H70" s="252"/>
      <c r="I70" s="6"/>
    </row>
    <row r="71" spans="1:9" ht="15.75" customHeight="1" thickBot="1" thickTop="1">
      <c r="A71" s="2"/>
      <c r="B71" s="96" t="s">
        <v>152</v>
      </c>
      <c r="C71" s="159"/>
      <c r="D71" s="465">
        <f>D67-D70</f>
        <v>0</v>
      </c>
      <c r="E71" s="143"/>
      <c r="F71" s="2"/>
      <c r="G71" s="2"/>
      <c r="H71" s="252"/>
      <c r="I71" s="6"/>
    </row>
    <row r="72" spans="1:9" ht="15.75" customHeight="1" thickTop="1">
      <c r="A72" s="2"/>
      <c r="B72" s="109"/>
      <c r="C72" s="109"/>
      <c r="D72" s="162"/>
      <c r="E72" s="109"/>
      <c r="F72" s="2"/>
      <c r="G72" s="2"/>
      <c r="H72" s="252"/>
      <c r="I72" s="6"/>
    </row>
    <row r="73" spans="1:9" ht="15.75" customHeight="1">
      <c r="A73" s="2"/>
      <c r="B73" s="159" t="s">
        <v>5</v>
      </c>
      <c r="C73" s="109"/>
      <c r="D73" s="109"/>
      <c r="E73" s="109"/>
      <c r="F73" s="2"/>
      <c r="G73" s="2"/>
      <c r="H73" s="252"/>
      <c r="I73" s="6"/>
    </row>
    <row r="74" spans="1:9" ht="15.75" customHeight="1">
      <c r="A74" s="2"/>
      <c r="B74" s="109"/>
      <c r="C74" s="109"/>
      <c r="D74" s="109"/>
      <c r="E74" s="109"/>
      <c r="F74" s="2"/>
      <c r="G74" s="2"/>
      <c r="H74" s="252"/>
      <c r="I74" s="6"/>
    </row>
    <row r="75" spans="1:9" ht="15.75" customHeight="1">
      <c r="A75" s="2"/>
      <c r="B75" s="109"/>
      <c r="C75" s="109"/>
      <c r="D75" s="109"/>
      <c r="E75" s="109"/>
      <c r="F75" s="2"/>
      <c r="G75" s="2"/>
      <c r="H75" s="252"/>
      <c r="I75" s="6"/>
    </row>
    <row r="76" spans="1:9" ht="15.75" customHeight="1">
      <c r="A76" s="2"/>
      <c r="B76" s="109"/>
      <c r="C76" s="109"/>
      <c r="D76" s="109"/>
      <c r="E76" s="109"/>
      <c r="F76" s="2"/>
      <c r="G76" s="2"/>
      <c r="H76" s="252"/>
      <c r="I76" s="6"/>
    </row>
    <row r="77" spans="1:9" ht="15.75" customHeight="1">
      <c r="A77" s="2"/>
      <c r="B77" s="109"/>
      <c r="C77" s="109"/>
      <c r="D77" s="109"/>
      <c r="E77" s="109"/>
      <c r="F77" s="2"/>
      <c r="G77" s="2"/>
      <c r="H77" s="252"/>
      <c r="I77" s="6"/>
    </row>
    <row r="78" spans="1:9" ht="15.75" customHeight="1">
      <c r="A78" s="144" t="s">
        <v>404</v>
      </c>
      <c r="B78" s="31"/>
      <c r="C78" s="31"/>
      <c r="D78" s="31"/>
      <c r="E78" s="31"/>
      <c r="F78" s="31"/>
      <c r="G78" s="31"/>
      <c r="H78" s="253"/>
      <c r="I78" s="6"/>
    </row>
    <row r="79" spans="1:17" ht="15.75" customHeight="1">
      <c r="A79" s="6"/>
      <c r="B79" s="5"/>
      <c r="C79" s="5"/>
      <c r="D79" s="5"/>
      <c r="E79" s="5"/>
      <c r="F79" s="5"/>
      <c r="G79" s="5"/>
      <c r="H79" s="255"/>
      <c r="I79" s="6"/>
      <c r="J79" s="6"/>
      <c r="K79" s="6"/>
      <c r="L79" s="6"/>
      <c r="M79" s="6"/>
      <c r="N79" s="6"/>
      <c r="O79" s="6"/>
      <c r="P79" s="6"/>
      <c r="Q79" s="6"/>
    </row>
    <row r="80" ht="15.75" customHeight="1">
      <c r="I80" s="6"/>
    </row>
    <row r="81" ht="15.75" customHeight="1">
      <c r="I81" s="6"/>
    </row>
    <row r="82" ht="15.75" customHeight="1">
      <c r="I82" s="6"/>
    </row>
    <row r="83" ht="15.75" customHeight="1">
      <c r="I83" s="6"/>
    </row>
    <row r="84" ht="15.75" customHeight="1">
      <c r="I84" s="6"/>
    </row>
    <row r="85" ht="15.75" customHeight="1">
      <c r="I85" s="6"/>
    </row>
    <row r="86" ht="15.75" customHeight="1">
      <c r="I86" s="6"/>
    </row>
    <row r="87" ht="15.75" customHeight="1">
      <c r="I87" s="6"/>
    </row>
    <row r="88" ht="15.75" customHeight="1">
      <c r="I88" s="6"/>
    </row>
    <row r="89" ht="15.75" customHeight="1">
      <c r="I89" s="6"/>
    </row>
    <row r="90" ht="15.75" customHeight="1">
      <c r="I90" s="6"/>
    </row>
    <row r="91" ht="15.75" customHeight="1">
      <c r="I91" s="6"/>
    </row>
    <row r="92" ht="15.75" customHeight="1">
      <c r="I92" s="6"/>
    </row>
    <row r="93" ht="15.75" customHeight="1">
      <c r="I93" s="6"/>
    </row>
    <row r="94" ht="15.75" customHeight="1">
      <c r="I94" s="6"/>
    </row>
    <row r="95" ht="15.75" customHeight="1">
      <c r="I95" s="6"/>
    </row>
    <row r="96" ht="15.75" customHeight="1">
      <c r="I96" s="6"/>
    </row>
    <row r="97" ht="15.75" customHeight="1">
      <c r="I97" s="6"/>
    </row>
    <row r="98" ht="15.75" customHeight="1">
      <c r="I98" s="6"/>
    </row>
    <row r="99" ht="15.75" customHeight="1">
      <c r="I99" s="6"/>
    </row>
    <row r="100" ht="15.75" customHeight="1">
      <c r="I100" s="6"/>
    </row>
    <row r="101" ht="15.75" customHeight="1">
      <c r="I101" s="6"/>
    </row>
    <row r="102" ht="15.75" customHeight="1">
      <c r="I102" s="6"/>
    </row>
    <row r="103" ht="15.75" customHeight="1">
      <c r="I103" s="6"/>
    </row>
    <row r="104" ht="15.75" customHeight="1">
      <c r="I104" s="6"/>
    </row>
    <row r="105" ht="15.75" customHeight="1">
      <c r="I105" s="6"/>
    </row>
    <row r="106" ht="15.75" customHeight="1">
      <c r="I106" s="6"/>
    </row>
    <row r="107" ht="15.75" customHeight="1">
      <c r="I107" s="6"/>
    </row>
    <row r="108" ht="15.75" customHeight="1">
      <c r="I108" s="6"/>
    </row>
    <row r="109" ht="15.75" customHeight="1">
      <c r="I109" s="6"/>
    </row>
    <row r="110" ht="15.75" customHeight="1">
      <c r="I110" s="6"/>
    </row>
    <row r="111" ht="15.75" customHeight="1">
      <c r="I111" s="6"/>
    </row>
    <row r="112" ht="15.75" customHeight="1">
      <c r="I112" s="6"/>
    </row>
    <row r="113" ht="15.75" customHeight="1">
      <c r="I113" s="6"/>
    </row>
    <row r="114" ht="15.75" customHeight="1">
      <c r="I114" s="6"/>
    </row>
    <row r="115" ht="15.75" customHeight="1">
      <c r="I115" s="6"/>
    </row>
    <row r="116" ht="15.75" customHeight="1">
      <c r="I116" s="6"/>
    </row>
    <row r="117" ht="15.75" customHeight="1">
      <c r="I117" s="6"/>
    </row>
    <row r="118" ht="15.75" customHeight="1">
      <c r="I118" s="6"/>
    </row>
    <row r="119" ht="15.75" customHeight="1">
      <c r="I119" s="6"/>
    </row>
    <row r="120" ht="15.75" customHeight="1">
      <c r="I120" s="6"/>
    </row>
    <row r="121" ht="15.75" customHeight="1">
      <c r="I121" s="6"/>
    </row>
    <row r="122" ht="15.75" customHeight="1">
      <c r="I122" s="6"/>
    </row>
    <row r="123" ht="15.75" customHeight="1">
      <c r="I123" s="6"/>
    </row>
    <row r="124" ht="15.75" customHeight="1">
      <c r="I124" s="6"/>
    </row>
    <row r="125" ht="15.75" customHeight="1">
      <c r="I125" s="6"/>
    </row>
    <row r="126" ht="15.75" customHeight="1">
      <c r="I126" s="6"/>
    </row>
    <row r="127" ht="15.75" customHeight="1">
      <c r="I127" s="6"/>
    </row>
    <row r="128" ht="15.75" customHeight="1">
      <c r="I128" s="6"/>
    </row>
  </sheetData>
  <sheetProtection sheet="1" objects="1" scenarios="1"/>
  <mergeCells count="3">
    <mergeCell ref="F5:G5"/>
    <mergeCell ref="F6:G6"/>
    <mergeCell ref="I1:J3"/>
  </mergeCells>
  <printOptions horizontalCentered="1" verticalCentered="1"/>
  <pageMargins left="0.5118110236220472" right="0.5118110236220472" top="0.5511811023622047" bottom="0.5118110236220472" header="0" footer="0"/>
  <pageSetup fitToHeight="0" fitToWidth="1" horizontalDpi="300" verticalDpi="300" orientation="portrait" paperSize="9" scale="84" r:id="rId2"/>
  <rowBreaks count="1" manualBreakCount="1">
    <brk id="42" max="7"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Y157"/>
  <sheetViews>
    <sheetView showGridLines="0" showOutlineSymbols="0" zoomScale="75" zoomScaleNormal="75" workbookViewId="0" topLeftCell="A1">
      <selection activeCell="A1" sqref="A1"/>
    </sheetView>
  </sheetViews>
  <sheetFormatPr defaultColWidth="8.88671875" defaultRowHeight="15"/>
  <cols>
    <col min="1" max="1" width="33.10546875" style="1" customWidth="1"/>
    <col min="2" max="2" width="10.5546875" style="1" customWidth="1"/>
    <col min="3" max="3" width="9.99609375" style="1" customWidth="1"/>
    <col min="4" max="14" width="9.6640625" style="1" customWidth="1"/>
    <col min="15" max="15" width="2.6640625" style="1" customWidth="1"/>
    <col min="16" max="16" width="9.6640625" style="1" customWidth="1"/>
    <col min="17" max="17" width="3.4453125" style="251" customWidth="1"/>
    <col min="18" max="18" width="23.6640625" style="1" customWidth="1"/>
    <col min="19" max="19" width="18.6640625" style="1" customWidth="1"/>
    <col min="20" max="20" width="32.6640625" style="1" customWidth="1"/>
    <col min="21" max="21" width="3.6640625" style="1" customWidth="1"/>
    <col min="22" max="22" width="19.6640625" style="1" customWidth="1"/>
    <col min="23" max="23" width="32.6640625" style="1" customWidth="1"/>
    <col min="24" max="24" width="23.6640625" style="1" customWidth="1"/>
    <col min="25" max="16384" width="9.6640625" style="1" customWidth="1"/>
  </cols>
  <sheetData>
    <row r="1" spans="1:25" ht="15.75" customHeight="1">
      <c r="A1" s="68" t="s">
        <v>407</v>
      </c>
      <c r="B1" s="68"/>
      <c r="C1" s="2"/>
      <c r="D1" s="68" t="s">
        <v>185</v>
      </c>
      <c r="E1" s="2"/>
      <c r="F1" s="2"/>
      <c r="G1" s="2"/>
      <c r="H1" s="2"/>
      <c r="I1" s="2"/>
      <c r="J1" s="2"/>
      <c r="K1" s="2"/>
      <c r="L1" s="2"/>
      <c r="M1" s="2"/>
      <c r="N1" s="2"/>
      <c r="O1" s="2"/>
      <c r="P1" s="2"/>
      <c r="Q1" s="248"/>
      <c r="R1" s="164"/>
      <c r="S1" s="164"/>
      <c r="T1" s="165"/>
      <c r="U1" s="85"/>
      <c r="V1" s="85"/>
      <c r="W1" s="85"/>
      <c r="X1" s="85"/>
      <c r="Y1" s="85"/>
    </row>
    <row r="2" spans="1:25" ht="16.5" customHeight="1">
      <c r="A2" s="2"/>
      <c r="B2" s="2"/>
      <c r="C2" s="2"/>
      <c r="D2" s="2"/>
      <c r="E2" s="2"/>
      <c r="F2" s="2"/>
      <c r="G2" s="2"/>
      <c r="H2" s="2"/>
      <c r="I2" s="2"/>
      <c r="J2" s="2"/>
      <c r="K2" s="2"/>
      <c r="L2" s="2"/>
      <c r="M2" s="2"/>
      <c r="N2" s="2"/>
      <c r="O2" s="2"/>
      <c r="P2" s="2"/>
      <c r="Q2" s="240"/>
      <c r="R2" s="6"/>
      <c r="S2" s="164"/>
      <c r="T2" s="5"/>
      <c r="U2" s="5"/>
      <c r="V2" s="5"/>
      <c r="W2" s="5"/>
      <c r="Y2" s="6"/>
    </row>
    <row r="3" spans="1:25" ht="9" customHeight="1">
      <c r="A3" s="69"/>
      <c r="B3" s="69"/>
      <c r="C3" s="70"/>
      <c r="D3" s="70"/>
      <c r="E3" s="70"/>
      <c r="F3" s="70"/>
      <c r="G3" s="70"/>
      <c r="H3" s="70"/>
      <c r="I3" s="70"/>
      <c r="J3" s="70"/>
      <c r="K3" s="70"/>
      <c r="L3" s="70"/>
      <c r="M3" s="70"/>
      <c r="N3" s="70"/>
      <c r="O3" s="2"/>
      <c r="P3" s="2"/>
      <c r="Q3" s="240"/>
      <c r="R3" s="6"/>
      <c r="S3" s="164"/>
      <c r="Y3" s="6"/>
    </row>
    <row r="4" spans="1:25" ht="16.5" customHeight="1">
      <c r="A4" s="166" t="s">
        <v>1</v>
      </c>
      <c r="B4" s="167" t="s">
        <v>393</v>
      </c>
      <c r="C4" s="167" t="str">
        <f>'1A&amp;B-Drawings Budget'!B5</f>
        <v>OCT</v>
      </c>
      <c r="D4" s="167" t="str">
        <f>'1A&amp;B-Drawings Budget'!C5</f>
        <v>NOV</v>
      </c>
      <c r="E4" s="167" t="str">
        <f>'1A&amp;B-Drawings Budget'!D5</f>
        <v>DEC</v>
      </c>
      <c r="F4" s="167" t="str">
        <f>'1A&amp;B-Drawings Budget'!E5</f>
        <v>JAN</v>
      </c>
      <c r="G4" s="167" t="str">
        <f>'1A&amp;B-Drawings Budget'!F5</f>
        <v>FEB</v>
      </c>
      <c r="H4" s="167" t="str">
        <f>'1A&amp;B-Drawings Budget'!G5</f>
        <v>MAR</v>
      </c>
      <c r="I4" s="167" t="str">
        <f>'1A&amp;B-Drawings Budget'!H5</f>
        <v>APR</v>
      </c>
      <c r="J4" s="167" t="str">
        <f>'1A&amp;B-Drawings Budget'!I5</f>
        <v>MAY</v>
      </c>
      <c r="K4" s="167" t="str">
        <f>'1A&amp;B-Drawings Budget'!J5</f>
        <v>JUN</v>
      </c>
      <c r="L4" s="167" t="str">
        <f>'1A&amp;B-Drawings Budget'!K5</f>
        <v>JUL</v>
      </c>
      <c r="M4" s="167" t="str">
        <f>'1A&amp;B-Drawings Budget'!L5</f>
        <v>AUG</v>
      </c>
      <c r="N4" s="167" t="str">
        <f>'1A&amp;B-Drawings Budget'!M5</f>
        <v>SEP</v>
      </c>
      <c r="O4" s="72"/>
      <c r="P4" s="168" t="s">
        <v>85</v>
      </c>
      <c r="Q4" s="249"/>
      <c r="R4" s="240"/>
      <c r="S4"/>
      <c r="T4"/>
      <c r="U4"/>
      <c r="V4"/>
      <c r="W4"/>
      <c r="Y4" s="6"/>
    </row>
    <row r="5" spans="1:25" ht="16.5" customHeight="1">
      <c r="A5" s="137" t="s">
        <v>191</v>
      </c>
      <c r="B5" s="338"/>
      <c r="C5" s="387">
        <f>'3A&amp;B-Supplies (Sales) Mix'!D43</f>
        <v>0</v>
      </c>
      <c r="D5" s="387">
        <f>'3A&amp;B-Supplies (Sales) Mix'!E43</f>
        <v>0</v>
      </c>
      <c r="E5" s="387">
        <f>'3A&amp;B-Supplies (Sales) Mix'!F43</f>
        <v>0</v>
      </c>
      <c r="F5" s="387">
        <f>'3A&amp;B-Supplies (Sales) Mix'!G43</f>
        <v>0</v>
      </c>
      <c r="G5" s="387">
        <f>'3A&amp;B-Supplies (Sales) Mix'!H43</f>
        <v>0</v>
      </c>
      <c r="H5" s="387">
        <f>'3A&amp;B-Supplies (Sales) Mix'!I43</f>
        <v>0</v>
      </c>
      <c r="I5" s="387">
        <f>'3A&amp;B-Supplies (Sales) Mix'!J43</f>
        <v>0</v>
      </c>
      <c r="J5" s="387">
        <f>'3A&amp;B-Supplies (Sales) Mix'!K43</f>
        <v>0</v>
      </c>
      <c r="K5" s="387">
        <f>'3A&amp;B-Supplies (Sales) Mix'!L43</f>
        <v>0</v>
      </c>
      <c r="L5" s="387">
        <f>'3A&amp;B-Supplies (Sales) Mix'!M43</f>
        <v>0</v>
      </c>
      <c r="M5" s="387">
        <f>'3A&amp;B-Supplies (Sales) Mix'!N43</f>
        <v>0</v>
      </c>
      <c r="N5" s="387">
        <f>'3A&amp;B-Supplies (Sales) Mix'!O43</f>
        <v>0</v>
      </c>
      <c r="O5" s="72"/>
      <c r="P5" s="86">
        <f>SUM(B5:N5)</f>
        <v>0</v>
      </c>
      <c r="Q5" s="249"/>
      <c r="R5" s="516" t="s">
        <v>445</v>
      </c>
      <c r="S5" s="517"/>
      <c r="T5"/>
      <c r="U5"/>
      <c r="V5"/>
      <c r="W5"/>
      <c r="Y5" s="6"/>
    </row>
    <row r="6" spans="1:25" ht="16.5" customHeight="1">
      <c r="A6" s="137" t="s">
        <v>192</v>
      </c>
      <c r="B6" s="338"/>
      <c r="C6" s="388"/>
      <c r="D6" s="387">
        <f>'3A&amp;B-Supplies (Sales) Mix'!E48</f>
        <v>0</v>
      </c>
      <c r="E6" s="387">
        <f>'3A&amp;B-Supplies (Sales) Mix'!F48</f>
        <v>0</v>
      </c>
      <c r="F6" s="387">
        <f>'3A&amp;B-Supplies (Sales) Mix'!G48</f>
        <v>0</v>
      </c>
      <c r="G6" s="387">
        <f>'3A&amp;B-Supplies (Sales) Mix'!H48</f>
        <v>0</v>
      </c>
      <c r="H6" s="387">
        <f>'3A&amp;B-Supplies (Sales) Mix'!I48</f>
        <v>0</v>
      </c>
      <c r="I6" s="387">
        <f>'3A&amp;B-Supplies (Sales) Mix'!J48</f>
        <v>0</v>
      </c>
      <c r="J6" s="387">
        <f>'3A&amp;B-Supplies (Sales) Mix'!K48</f>
        <v>0</v>
      </c>
      <c r="K6" s="387">
        <f>'3A&amp;B-Supplies (Sales) Mix'!L48</f>
        <v>0</v>
      </c>
      <c r="L6" s="387">
        <f>'3A&amp;B-Supplies (Sales) Mix'!M48</f>
        <v>0</v>
      </c>
      <c r="M6" s="387">
        <f>'3A&amp;B-Supplies (Sales) Mix'!N48</f>
        <v>0</v>
      </c>
      <c r="N6" s="387">
        <f>'3A&amp;B-Supplies (Sales) Mix'!O48</f>
        <v>0</v>
      </c>
      <c r="O6" s="72"/>
      <c r="P6" s="86">
        <f>SUM(B6:N6)</f>
        <v>0</v>
      </c>
      <c r="Q6" s="249"/>
      <c r="R6" s="518"/>
      <c r="S6" s="517"/>
      <c r="T6"/>
      <c r="U6"/>
      <c r="V6"/>
      <c r="W6" s="428"/>
      <c r="Y6" s="6"/>
    </row>
    <row r="7" spans="1:25" ht="16.5" customHeight="1">
      <c r="A7" s="137" t="s">
        <v>193</v>
      </c>
      <c r="B7" s="137">
        <f>'4-Establishment Costs &amp; 8-Funds'!B57</f>
        <v>0</v>
      </c>
      <c r="C7" s="438"/>
      <c r="D7" s="439"/>
      <c r="E7" s="439"/>
      <c r="F7" s="439"/>
      <c r="G7" s="439"/>
      <c r="H7" s="439"/>
      <c r="I7" s="439"/>
      <c r="J7" s="439"/>
      <c r="K7" s="439"/>
      <c r="L7" s="439"/>
      <c r="M7" s="439"/>
      <c r="N7" s="439"/>
      <c r="O7" s="72"/>
      <c r="P7" s="86">
        <f>SUM(B7:N7)</f>
        <v>0</v>
      </c>
      <c r="Q7" s="249"/>
      <c r="R7" s="518"/>
      <c r="S7" s="517"/>
      <c r="T7"/>
      <c r="U7"/>
      <c r="V7" s="430"/>
      <c r="W7" s="429"/>
      <c r="X7" s="242"/>
      <c r="Y7" s="6"/>
    </row>
    <row r="8" spans="1:25" ht="16.5" customHeight="1">
      <c r="A8" s="137" t="s">
        <v>194</v>
      </c>
      <c r="B8" s="387">
        <f>'4-Establishment Costs &amp; 8-Funds'!C39</f>
        <v>0</v>
      </c>
      <c r="C8" s="438"/>
      <c r="D8" s="439"/>
      <c r="E8" s="439"/>
      <c r="F8" s="439"/>
      <c r="G8" s="439"/>
      <c r="H8" s="439"/>
      <c r="I8" s="439"/>
      <c r="J8" s="439"/>
      <c r="K8" s="439"/>
      <c r="L8" s="439"/>
      <c r="M8" s="439"/>
      <c r="N8" s="439"/>
      <c r="O8" s="72"/>
      <c r="P8" s="86">
        <f>SUM(B8:N8)</f>
        <v>0</v>
      </c>
      <c r="Q8" s="249"/>
      <c r="R8" s="323"/>
      <c r="S8"/>
      <c r="T8"/>
      <c r="U8"/>
      <c r="V8" s="430"/>
      <c r="W8" s="429"/>
      <c r="X8" s="242"/>
      <c r="Y8" s="6"/>
    </row>
    <row r="9" spans="1:25" ht="16.5" customHeight="1" thickBot="1">
      <c r="A9" s="420" t="s">
        <v>444</v>
      </c>
      <c r="B9" s="421"/>
      <c r="C9" s="440">
        <f>ROUND((C5+C6)*0.1,0)</f>
        <v>0</v>
      </c>
      <c r="D9" s="440">
        <f aca="true" t="shared" si="0" ref="D9:N9">ROUND((D5+D6)*0.1,0)</f>
        <v>0</v>
      </c>
      <c r="E9" s="440">
        <f t="shared" si="0"/>
        <v>0</v>
      </c>
      <c r="F9" s="440">
        <f t="shared" si="0"/>
        <v>0</v>
      </c>
      <c r="G9" s="440">
        <f t="shared" si="0"/>
        <v>0</v>
      </c>
      <c r="H9" s="440">
        <f t="shared" si="0"/>
        <v>0</v>
      </c>
      <c r="I9" s="440">
        <f t="shared" si="0"/>
        <v>0</v>
      </c>
      <c r="J9" s="440">
        <f t="shared" si="0"/>
        <v>0</v>
      </c>
      <c r="K9" s="440">
        <f t="shared" si="0"/>
        <v>0</v>
      </c>
      <c r="L9" s="440">
        <f t="shared" si="0"/>
        <v>0</v>
      </c>
      <c r="M9" s="440">
        <f t="shared" si="0"/>
        <v>0</v>
      </c>
      <c r="N9" s="440">
        <f t="shared" si="0"/>
        <v>0</v>
      </c>
      <c r="O9" s="265"/>
      <c r="P9" s="86">
        <f>SUM(B9:N9)</f>
        <v>0</v>
      </c>
      <c r="Q9" s="249"/>
      <c r="R9" s="363" t="s">
        <v>415</v>
      </c>
      <c r="S9"/>
      <c r="T9"/>
      <c r="U9"/>
      <c r="V9" s="430"/>
      <c r="W9" s="429"/>
      <c r="X9" s="242"/>
      <c r="Y9" s="6"/>
    </row>
    <row r="10" spans="1:25" ht="16.5" customHeight="1" thickTop="1">
      <c r="A10" s="424" t="s">
        <v>446</v>
      </c>
      <c r="B10" s="340">
        <f>SUM(B5:B9)</f>
        <v>0</v>
      </c>
      <c r="C10" s="340">
        <f aca="true" t="shared" si="1" ref="C10:N10">SUM(C5:C9)</f>
        <v>0</v>
      </c>
      <c r="D10" s="340">
        <f t="shared" si="1"/>
        <v>0</v>
      </c>
      <c r="E10" s="340">
        <f t="shared" si="1"/>
        <v>0</v>
      </c>
      <c r="F10" s="340">
        <f t="shared" si="1"/>
        <v>0</v>
      </c>
      <c r="G10" s="340">
        <f t="shared" si="1"/>
        <v>0</v>
      </c>
      <c r="H10" s="340">
        <f t="shared" si="1"/>
        <v>0</v>
      </c>
      <c r="I10" s="340">
        <f t="shared" si="1"/>
        <v>0</v>
      </c>
      <c r="J10" s="340">
        <f t="shared" si="1"/>
        <v>0</v>
      </c>
      <c r="K10" s="340">
        <f t="shared" si="1"/>
        <v>0</v>
      </c>
      <c r="L10" s="340">
        <f t="shared" si="1"/>
        <v>0</v>
      </c>
      <c r="M10" s="340">
        <f t="shared" si="1"/>
        <v>0</v>
      </c>
      <c r="N10" s="340">
        <f t="shared" si="1"/>
        <v>0</v>
      </c>
      <c r="O10" s="427"/>
      <c r="P10" s="174">
        <f>IF((SUM(P5:P9))=(SUM(B10:N10)),SUM(P5:P9),#VALUE!)</f>
        <v>0</v>
      </c>
      <c r="Q10" s="249"/>
      <c r="R10" s="240"/>
      <c r="S10"/>
      <c r="T10"/>
      <c r="U10"/>
      <c r="V10" s="430"/>
      <c r="W10" s="429"/>
      <c r="X10" s="242"/>
      <c r="Y10" s="6"/>
    </row>
    <row r="11" spans="1:25" ht="16.5" customHeight="1">
      <c r="A11" s="2"/>
      <c r="B11" s="2"/>
      <c r="C11" s="291"/>
      <c r="D11" s="291"/>
      <c r="E11" s="291"/>
      <c r="F11" s="291"/>
      <c r="G11" s="291"/>
      <c r="H11" s="291"/>
      <c r="I11" s="291"/>
      <c r="J11" s="291"/>
      <c r="K11" s="291"/>
      <c r="L11" s="291"/>
      <c r="M11" s="291"/>
      <c r="N11" s="291"/>
      <c r="O11" s="2"/>
      <c r="P11" s="175"/>
      <c r="Q11" s="240"/>
      <c r="R11" s="6"/>
      <c r="S11"/>
      <c r="T11"/>
      <c r="U11"/>
      <c r="V11" s="430"/>
      <c r="W11" s="429"/>
      <c r="X11" s="242"/>
      <c r="Y11" s="6"/>
    </row>
    <row r="12" spans="1:25" ht="16.5" customHeight="1">
      <c r="A12" s="2"/>
      <c r="B12" s="2"/>
      <c r="C12" s="176" t="s">
        <v>5</v>
      </c>
      <c r="D12" s="2"/>
      <c r="E12" s="2"/>
      <c r="F12" s="2"/>
      <c r="G12" s="2"/>
      <c r="H12" s="2"/>
      <c r="I12" s="2"/>
      <c r="J12" s="2"/>
      <c r="K12" s="2"/>
      <c r="L12" s="2"/>
      <c r="M12" s="2"/>
      <c r="N12" s="2"/>
      <c r="O12" s="2"/>
      <c r="P12" s="2"/>
      <c r="Q12" s="240"/>
      <c r="R12" s="6"/>
      <c r="S12"/>
      <c r="T12"/>
      <c r="U12"/>
      <c r="V12" s="430"/>
      <c r="W12" s="429"/>
      <c r="X12" s="242"/>
      <c r="Y12" s="6"/>
    </row>
    <row r="13" spans="1:25" ht="16.5" customHeight="1">
      <c r="A13" s="426" t="s">
        <v>449</v>
      </c>
      <c r="B13" s="177"/>
      <c r="C13" s="2"/>
      <c r="D13" s="2"/>
      <c r="E13" s="2"/>
      <c r="F13" s="2"/>
      <c r="G13" s="2"/>
      <c r="H13" s="2"/>
      <c r="I13" s="2"/>
      <c r="J13" s="2"/>
      <c r="K13" s="2"/>
      <c r="L13" s="2"/>
      <c r="M13" s="2"/>
      <c r="N13" s="2"/>
      <c r="O13" s="2"/>
      <c r="P13" s="2"/>
      <c r="Q13" s="240"/>
      <c r="R13" s="6"/>
      <c r="S13"/>
      <c r="T13"/>
      <c r="U13"/>
      <c r="V13" s="430"/>
      <c r="W13" s="429"/>
      <c r="X13" s="242"/>
      <c r="Y13" s="6"/>
    </row>
    <row r="14" spans="1:25" ht="16.5" customHeight="1">
      <c r="A14" s="137" t="s">
        <v>196</v>
      </c>
      <c r="B14" s="438"/>
      <c r="C14" s="441"/>
      <c r="D14" s="441"/>
      <c r="E14" s="441"/>
      <c r="F14" s="441"/>
      <c r="G14" s="441"/>
      <c r="H14" s="441"/>
      <c r="I14" s="441"/>
      <c r="J14" s="441"/>
      <c r="K14" s="441"/>
      <c r="L14" s="441"/>
      <c r="M14" s="441"/>
      <c r="N14" s="441"/>
      <c r="O14" s="178"/>
      <c r="P14" s="179">
        <f>SUM(B14:N14)</f>
        <v>0</v>
      </c>
      <c r="Q14" s="249"/>
      <c r="R14" s="240"/>
      <c r="S14"/>
      <c r="T14"/>
      <c r="U14"/>
      <c r="V14" s="430"/>
      <c r="W14" s="429"/>
      <c r="Y14" s="6"/>
    </row>
    <row r="15" spans="1:25" ht="16.5" customHeight="1">
      <c r="A15" s="137" t="s">
        <v>197</v>
      </c>
      <c r="B15" s="438"/>
      <c r="C15" s="441"/>
      <c r="D15" s="441"/>
      <c r="E15" s="441"/>
      <c r="F15" s="441"/>
      <c r="G15" s="441"/>
      <c r="H15" s="441"/>
      <c r="I15" s="441"/>
      <c r="J15" s="441"/>
      <c r="K15" s="441"/>
      <c r="L15" s="441"/>
      <c r="M15" s="441"/>
      <c r="N15" s="441"/>
      <c r="O15" s="178"/>
      <c r="P15" s="179">
        <f aca="true" t="shared" si="2" ref="P15:P35">SUM(B15:N15)</f>
        <v>0</v>
      </c>
      <c r="Q15" s="249"/>
      <c r="R15" s="240"/>
      <c r="S15"/>
      <c r="T15"/>
      <c r="U15"/>
      <c r="V15" s="430"/>
      <c r="W15" s="429"/>
      <c r="Y15" s="6"/>
    </row>
    <row r="16" spans="1:25" ht="16.5" customHeight="1">
      <c r="A16" s="137" t="s">
        <v>198</v>
      </c>
      <c r="B16" s="438"/>
      <c r="C16" s="442"/>
      <c r="D16" s="441"/>
      <c r="E16" s="441"/>
      <c r="F16" s="441"/>
      <c r="G16" s="441"/>
      <c r="H16" s="441"/>
      <c r="I16" s="441"/>
      <c r="J16" s="441"/>
      <c r="K16" s="441"/>
      <c r="L16" s="441"/>
      <c r="M16" s="441"/>
      <c r="N16" s="441"/>
      <c r="O16" s="178"/>
      <c r="P16" s="179">
        <f t="shared" si="2"/>
        <v>0</v>
      </c>
      <c r="Q16" s="249"/>
      <c r="R16" s="240"/>
      <c r="S16"/>
      <c r="T16"/>
      <c r="U16"/>
      <c r="V16" s="430"/>
      <c r="W16" s="429"/>
      <c r="Y16" s="6"/>
    </row>
    <row r="17" spans="1:25" ht="16.5" customHeight="1">
      <c r="A17" s="137" t="s">
        <v>199</v>
      </c>
      <c r="B17" s="438"/>
      <c r="C17" s="441"/>
      <c r="D17" s="441"/>
      <c r="E17" s="441"/>
      <c r="F17" s="441"/>
      <c r="G17" s="441"/>
      <c r="H17" s="441"/>
      <c r="I17" s="441"/>
      <c r="J17" s="441"/>
      <c r="K17" s="441"/>
      <c r="L17" s="441"/>
      <c r="M17" s="441"/>
      <c r="N17" s="441"/>
      <c r="O17" s="178"/>
      <c r="P17" s="179">
        <f t="shared" si="2"/>
        <v>0</v>
      </c>
      <c r="Q17" s="249"/>
      <c r="R17" s="240"/>
      <c r="S17"/>
      <c r="T17"/>
      <c r="U17"/>
      <c r="V17" s="430"/>
      <c r="W17" s="429"/>
      <c r="X17" s="242"/>
      <c r="Y17" s="6"/>
    </row>
    <row r="18" spans="1:25" ht="16.5" customHeight="1">
      <c r="A18" s="137" t="s">
        <v>200</v>
      </c>
      <c r="B18" s="438"/>
      <c r="C18" s="441"/>
      <c r="D18" s="441"/>
      <c r="E18" s="441"/>
      <c r="F18" s="441"/>
      <c r="G18" s="441"/>
      <c r="H18" s="441"/>
      <c r="I18" s="441"/>
      <c r="J18" s="441"/>
      <c r="K18" s="441"/>
      <c r="L18" s="441"/>
      <c r="M18" s="441"/>
      <c r="N18" s="441"/>
      <c r="O18" s="178"/>
      <c r="P18" s="179">
        <f t="shared" si="2"/>
        <v>0</v>
      </c>
      <c r="Q18" s="249"/>
      <c r="R18" s="240"/>
      <c r="S18"/>
      <c r="T18"/>
      <c r="U18"/>
      <c r="V18" s="430"/>
      <c r="W18" s="429"/>
      <c r="X18" s="242"/>
      <c r="Y18" s="6"/>
    </row>
    <row r="19" spans="1:25" ht="16.5" customHeight="1">
      <c r="A19" s="169" t="s">
        <v>201</v>
      </c>
      <c r="B19" s="439"/>
      <c r="C19" s="441"/>
      <c r="D19" s="441"/>
      <c r="E19" s="441"/>
      <c r="F19" s="441"/>
      <c r="G19" s="441"/>
      <c r="H19" s="441"/>
      <c r="I19" s="441"/>
      <c r="J19" s="441"/>
      <c r="K19" s="441"/>
      <c r="L19" s="441"/>
      <c r="M19" s="441"/>
      <c r="N19" s="441"/>
      <c r="O19" s="178"/>
      <c r="P19" s="179">
        <f t="shared" si="2"/>
        <v>0</v>
      </c>
      <c r="Q19" s="249"/>
      <c r="R19" s="240"/>
      <c r="S19"/>
      <c r="T19"/>
      <c r="U19"/>
      <c r="V19" s="430"/>
      <c r="W19" s="429"/>
      <c r="X19" s="242"/>
      <c r="Y19" s="6"/>
    </row>
    <row r="20" spans="1:25" ht="16.5" customHeight="1">
      <c r="A20" s="169" t="s">
        <v>202</v>
      </c>
      <c r="B20" s="439"/>
      <c r="C20" s="441"/>
      <c r="D20" s="441"/>
      <c r="E20" s="441"/>
      <c r="F20" s="441"/>
      <c r="G20" s="441"/>
      <c r="H20" s="441"/>
      <c r="I20" s="441"/>
      <c r="J20" s="441"/>
      <c r="K20" s="441"/>
      <c r="L20" s="441"/>
      <c r="M20" s="441"/>
      <c r="N20" s="441"/>
      <c r="O20" s="178"/>
      <c r="P20" s="179">
        <f t="shared" si="2"/>
        <v>0</v>
      </c>
      <c r="Q20" s="249"/>
      <c r="R20" s="240"/>
      <c r="S20"/>
      <c r="T20"/>
      <c r="U20"/>
      <c r="V20" s="430"/>
      <c r="W20" s="429"/>
      <c r="X20" s="242"/>
      <c r="Y20" s="6"/>
    </row>
    <row r="21" spans="1:25" ht="16.5" customHeight="1">
      <c r="A21" s="169" t="s">
        <v>203</v>
      </c>
      <c r="B21" s="439"/>
      <c r="C21" s="441"/>
      <c r="D21" s="441"/>
      <c r="E21" s="441"/>
      <c r="F21" s="441"/>
      <c r="G21" s="441"/>
      <c r="H21" s="441"/>
      <c r="I21" s="441"/>
      <c r="J21" s="441"/>
      <c r="K21" s="441"/>
      <c r="L21" s="441"/>
      <c r="M21" s="441"/>
      <c r="N21" s="441"/>
      <c r="O21" s="178"/>
      <c r="P21" s="179">
        <f t="shared" si="2"/>
        <v>0</v>
      </c>
      <c r="Q21" s="249"/>
      <c r="R21" s="240"/>
      <c r="S21"/>
      <c r="T21"/>
      <c r="U21"/>
      <c r="V21" s="430"/>
      <c r="W21" s="429"/>
      <c r="X21" s="242"/>
      <c r="Y21" s="6"/>
    </row>
    <row r="22" spans="1:25" ht="16.5" customHeight="1">
      <c r="A22" s="169" t="s">
        <v>204</v>
      </c>
      <c r="B22" s="439"/>
      <c r="C22" s="441"/>
      <c r="D22" s="441"/>
      <c r="E22" s="441"/>
      <c r="F22" s="441"/>
      <c r="G22" s="441"/>
      <c r="H22" s="441"/>
      <c r="I22" s="441"/>
      <c r="J22" s="441"/>
      <c r="K22" s="441"/>
      <c r="L22" s="441"/>
      <c r="M22" s="441"/>
      <c r="N22" s="441"/>
      <c r="O22" s="178"/>
      <c r="P22" s="179">
        <f t="shared" si="2"/>
        <v>0</v>
      </c>
      <c r="Q22" s="249"/>
      <c r="R22" s="240"/>
      <c r="S22"/>
      <c r="T22"/>
      <c r="U22"/>
      <c r="V22" s="430"/>
      <c r="W22" s="429"/>
      <c r="X22" s="242"/>
      <c r="Y22" s="6"/>
    </row>
    <row r="23" spans="1:25" ht="16.5" customHeight="1">
      <c r="A23" s="169" t="s">
        <v>205</v>
      </c>
      <c r="B23" s="439"/>
      <c r="C23" s="441"/>
      <c r="D23" s="441"/>
      <c r="E23" s="441"/>
      <c r="F23" s="441"/>
      <c r="G23" s="441"/>
      <c r="H23" s="441"/>
      <c r="I23" s="441"/>
      <c r="J23" s="441"/>
      <c r="K23" s="441"/>
      <c r="L23" s="441"/>
      <c r="M23" s="441"/>
      <c r="N23" s="441"/>
      <c r="O23" s="178"/>
      <c r="P23" s="179">
        <f t="shared" si="2"/>
        <v>0</v>
      </c>
      <c r="Q23" s="249"/>
      <c r="R23" s="240"/>
      <c r="S23"/>
      <c r="T23"/>
      <c r="U23"/>
      <c r="V23" s="430"/>
      <c r="W23" s="429"/>
      <c r="X23" s="242"/>
      <c r="Y23" s="6"/>
    </row>
    <row r="24" spans="1:25" ht="16.5" customHeight="1">
      <c r="A24" s="137" t="s">
        <v>206</v>
      </c>
      <c r="B24" s="438"/>
      <c r="C24" s="183">
        <f>'4-Establishment Costs &amp; 8-Funds'!D57</f>
        <v>0</v>
      </c>
      <c r="D24" s="183">
        <f aca="true" t="shared" si="3" ref="D24:N24">C24</f>
        <v>0</v>
      </c>
      <c r="E24" s="183">
        <f t="shared" si="3"/>
        <v>0</v>
      </c>
      <c r="F24" s="183">
        <f t="shared" si="3"/>
        <v>0</v>
      </c>
      <c r="G24" s="183">
        <f t="shared" si="3"/>
        <v>0</v>
      </c>
      <c r="H24" s="183">
        <f t="shared" si="3"/>
        <v>0</v>
      </c>
      <c r="I24" s="183">
        <f t="shared" si="3"/>
        <v>0</v>
      </c>
      <c r="J24" s="183">
        <f t="shared" si="3"/>
        <v>0</v>
      </c>
      <c r="K24" s="183">
        <f t="shared" si="3"/>
        <v>0</v>
      </c>
      <c r="L24" s="183">
        <f t="shared" si="3"/>
        <v>0</v>
      </c>
      <c r="M24" s="183">
        <f t="shared" si="3"/>
        <v>0</v>
      </c>
      <c r="N24" s="183">
        <f t="shared" si="3"/>
        <v>0</v>
      </c>
      <c r="O24" s="178"/>
      <c r="P24" s="179">
        <f t="shared" si="2"/>
        <v>0</v>
      </c>
      <c r="Q24" s="249"/>
      <c r="R24" s="240"/>
      <c r="S24"/>
      <c r="T24"/>
      <c r="U24"/>
      <c r="V24" s="430"/>
      <c r="W24" s="429"/>
      <c r="X24" s="242"/>
      <c r="Y24" s="6"/>
    </row>
    <row r="25" spans="1:25" ht="16.5" customHeight="1">
      <c r="A25" s="137" t="s">
        <v>207</v>
      </c>
      <c r="B25" s="438"/>
      <c r="C25" s="183">
        <f>'4-Establishment Costs &amp; 8-Funds'!D68</f>
        <v>0</v>
      </c>
      <c r="D25" s="183">
        <f aca="true" t="shared" si="4" ref="D25:N25">C25</f>
        <v>0</v>
      </c>
      <c r="E25" s="183">
        <f t="shared" si="4"/>
        <v>0</v>
      </c>
      <c r="F25" s="183">
        <f t="shared" si="4"/>
        <v>0</v>
      </c>
      <c r="G25" s="183">
        <f t="shared" si="4"/>
        <v>0</v>
      </c>
      <c r="H25" s="183">
        <f t="shared" si="4"/>
        <v>0</v>
      </c>
      <c r="I25" s="183">
        <f t="shared" si="4"/>
        <v>0</v>
      </c>
      <c r="J25" s="183">
        <f t="shared" si="4"/>
        <v>0</v>
      </c>
      <c r="K25" s="183">
        <f t="shared" si="4"/>
        <v>0</v>
      </c>
      <c r="L25" s="183">
        <f t="shared" si="4"/>
        <v>0</v>
      </c>
      <c r="M25" s="183">
        <f t="shared" si="4"/>
        <v>0</v>
      </c>
      <c r="N25" s="183">
        <f t="shared" si="4"/>
        <v>0</v>
      </c>
      <c r="O25" s="178"/>
      <c r="P25" s="179">
        <f t="shared" si="2"/>
        <v>0</v>
      </c>
      <c r="Q25" s="249"/>
      <c r="R25" s="240"/>
      <c r="S25"/>
      <c r="T25"/>
      <c r="U25"/>
      <c r="V25" s="430"/>
      <c r="W25" s="429"/>
      <c r="X25" s="242"/>
      <c r="Y25" s="6"/>
    </row>
    <row r="26" spans="1:25" ht="16.5" customHeight="1">
      <c r="A26" s="137" t="s">
        <v>208</v>
      </c>
      <c r="B26" s="438"/>
      <c r="C26" s="441"/>
      <c r="D26" s="441"/>
      <c r="E26" s="441"/>
      <c r="F26" s="441"/>
      <c r="G26" s="441"/>
      <c r="H26" s="441"/>
      <c r="I26" s="441"/>
      <c r="J26" s="441"/>
      <c r="K26" s="441"/>
      <c r="L26" s="441"/>
      <c r="M26" s="441"/>
      <c r="N26" s="441"/>
      <c r="O26" s="178"/>
      <c r="P26" s="179">
        <f t="shared" si="2"/>
        <v>0</v>
      </c>
      <c r="Q26" s="249"/>
      <c r="R26" s="240"/>
      <c r="S26"/>
      <c r="T26"/>
      <c r="U26"/>
      <c r="V26" s="430"/>
      <c r="W26" s="429"/>
      <c r="X26" s="242"/>
      <c r="Y26" s="6"/>
    </row>
    <row r="27" spans="1:25" ht="16.5" customHeight="1">
      <c r="A27" s="137" t="s">
        <v>209</v>
      </c>
      <c r="B27" s="183">
        <f>'4-Establishment Costs &amp; 8-Funds'!J30</f>
        <v>0</v>
      </c>
      <c r="C27" s="443"/>
      <c r="D27" s="439"/>
      <c r="E27" s="439"/>
      <c r="F27" s="439"/>
      <c r="G27" s="439"/>
      <c r="H27" s="439"/>
      <c r="I27" s="439"/>
      <c r="J27" s="439"/>
      <c r="K27" s="439"/>
      <c r="L27" s="439"/>
      <c r="M27" s="439"/>
      <c r="N27" s="439"/>
      <c r="O27" s="178"/>
      <c r="P27" s="179">
        <f t="shared" si="2"/>
        <v>0</v>
      </c>
      <c r="Q27" s="249"/>
      <c r="R27" s="240"/>
      <c r="S27"/>
      <c r="T27"/>
      <c r="U27"/>
      <c r="V27" s="430"/>
      <c r="W27" s="429"/>
      <c r="X27" s="242"/>
      <c r="Y27" s="6"/>
    </row>
    <row r="28" spans="1:25" ht="16.5" customHeight="1">
      <c r="A28" s="137" t="s">
        <v>210</v>
      </c>
      <c r="B28" s="137">
        <f>'4-Establishment Costs &amp; 8-Funds'!C33</f>
        <v>0</v>
      </c>
      <c r="C28" s="183">
        <f>(+'3A&amp;B-Supplies (Sales) Mix'!D40)</f>
        <v>0</v>
      </c>
      <c r="D28" s="183">
        <f>(+'3A&amp;B-Supplies (Sales) Mix'!E40)</f>
        <v>0</v>
      </c>
      <c r="E28" s="183">
        <f>(+'3A&amp;B-Supplies (Sales) Mix'!F40)</f>
        <v>0</v>
      </c>
      <c r="F28" s="183">
        <f>(+'3A&amp;B-Supplies (Sales) Mix'!G40)</f>
        <v>0</v>
      </c>
      <c r="G28" s="183">
        <f>(+'3A&amp;B-Supplies (Sales) Mix'!H40)</f>
        <v>0</v>
      </c>
      <c r="H28" s="183">
        <f>(+'3A&amp;B-Supplies (Sales) Mix'!I40)</f>
        <v>0</v>
      </c>
      <c r="I28" s="183">
        <f>(+'3A&amp;B-Supplies (Sales) Mix'!J40)</f>
        <v>0</v>
      </c>
      <c r="J28" s="183">
        <f>(+'3A&amp;B-Supplies (Sales) Mix'!K40)</f>
        <v>0</v>
      </c>
      <c r="K28" s="183">
        <f>(+'3A&amp;B-Supplies (Sales) Mix'!L40)</f>
        <v>0</v>
      </c>
      <c r="L28" s="183">
        <f>(+'3A&amp;B-Supplies (Sales) Mix'!M40)</f>
        <v>0</v>
      </c>
      <c r="M28" s="183">
        <f>(+'3A&amp;B-Supplies (Sales) Mix'!N40)</f>
        <v>0</v>
      </c>
      <c r="N28" s="183">
        <f>(+'3A&amp;B-Supplies (Sales) Mix'!O40)</f>
        <v>0</v>
      </c>
      <c r="O28" s="178"/>
      <c r="P28" s="179">
        <f t="shared" si="2"/>
        <v>0</v>
      </c>
      <c r="Q28" s="249"/>
      <c r="R28" s="240"/>
      <c r="S28"/>
      <c r="T28"/>
      <c r="U28"/>
      <c r="V28" s="430"/>
      <c r="W28" s="429"/>
      <c r="X28" s="242"/>
      <c r="Y28" s="6"/>
    </row>
    <row r="29" spans="1:25" ht="16.5" customHeight="1">
      <c r="A29" s="137" t="s">
        <v>211</v>
      </c>
      <c r="B29" s="438"/>
      <c r="C29" s="439"/>
      <c r="D29" s="439"/>
      <c r="E29" s="439"/>
      <c r="F29" s="439"/>
      <c r="G29" s="439"/>
      <c r="H29" s="439"/>
      <c r="I29" s="439"/>
      <c r="J29" s="439"/>
      <c r="K29" s="439"/>
      <c r="L29" s="439"/>
      <c r="M29" s="439"/>
      <c r="N29" s="439"/>
      <c r="O29" s="178"/>
      <c r="P29" s="179">
        <f t="shared" si="2"/>
        <v>0</v>
      </c>
      <c r="Q29" s="249"/>
      <c r="R29" s="240"/>
      <c r="S29"/>
      <c r="T29"/>
      <c r="U29"/>
      <c r="V29" s="430"/>
      <c r="W29" s="429"/>
      <c r="X29" s="242"/>
      <c r="Y29" s="6"/>
    </row>
    <row r="30" spans="1:25" ht="16.5" customHeight="1">
      <c r="A30" s="169" t="s">
        <v>212</v>
      </c>
      <c r="B30" s="439"/>
      <c r="C30" s="439"/>
      <c r="D30" s="439"/>
      <c r="E30" s="439"/>
      <c r="F30" s="439"/>
      <c r="G30" s="439"/>
      <c r="H30" s="439"/>
      <c r="I30" s="439"/>
      <c r="J30" s="439"/>
      <c r="K30" s="439"/>
      <c r="L30" s="439"/>
      <c r="M30" s="439"/>
      <c r="N30" s="439"/>
      <c r="O30" s="178"/>
      <c r="P30" s="179">
        <f t="shared" si="2"/>
        <v>0</v>
      </c>
      <c r="Q30" s="249"/>
      <c r="R30" s="240"/>
      <c r="S30"/>
      <c r="T30"/>
      <c r="U30"/>
      <c r="V30" s="430"/>
      <c r="W30" s="429"/>
      <c r="X30" s="242"/>
      <c r="Y30" s="6"/>
    </row>
    <row r="31" spans="1:25" ht="16.5" customHeight="1">
      <c r="A31" s="169" t="s">
        <v>213</v>
      </c>
      <c r="B31" s="439"/>
      <c r="C31" s="439"/>
      <c r="D31" s="439"/>
      <c r="E31" s="439"/>
      <c r="F31" s="439"/>
      <c r="G31" s="439"/>
      <c r="H31" s="439"/>
      <c r="I31" s="439"/>
      <c r="J31" s="439"/>
      <c r="K31" s="439"/>
      <c r="L31" s="439"/>
      <c r="M31" s="439"/>
      <c r="N31" s="439"/>
      <c r="O31" s="178"/>
      <c r="P31" s="179">
        <f t="shared" si="2"/>
        <v>0</v>
      </c>
      <c r="Q31" s="249"/>
      <c r="R31" s="240"/>
      <c r="S31"/>
      <c r="T31"/>
      <c r="U31"/>
      <c r="V31" s="430"/>
      <c r="W31" s="429"/>
      <c r="X31" s="242"/>
      <c r="Y31" s="6"/>
    </row>
    <row r="32" spans="1:25" ht="16.5" customHeight="1">
      <c r="A32" s="169" t="s">
        <v>214</v>
      </c>
      <c r="B32" s="439"/>
      <c r="C32" s="439"/>
      <c r="D32" s="439"/>
      <c r="E32" s="439"/>
      <c r="F32" s="439"/>
      <c r="G32" s="439"/>
      <c r="H32" s="439"/>
      <c r="I32" s="439"/>
      <c r="J32" s="439"/>
      <c r="K32" s="439"/>
      <c r="L32" s="439"/>
      <c r="M32" s="439"/>
      <c r="N32" s="439"/>
      <c r="O32" s="178"/>
      <c r="P32" s="179">
        <f t="shared" si="2"/>
        <v>0</v>
      </c>
      <c r="Q32" s="249"/>
      <c r="R32" s="240"/>
      <c r="S32"/>
      <c r="T32"/>
      <c r="U32"/>
      <c r="V32" s="430"/>
      <c r="W32" s="429"/>
      <c r="X32" s="242"/>
      <c r="Y32" s="6"/>
    </row>
    <row r="33" spans="1:25" ht="16.5" customHeight="1">
      <c r="A33" s="169" t="s">
        <v>215</v>
      </c>
      <c r="B33" s="439"/>
      <c r="C33" s="439"/>
      <c r="D33" s="439"/>
      <c r="E33" s="439"/>
      <c r="F33" s="439"/>
      <c r="G33" s="439"/>
      <c r="H33" s="439"/>
      <c r="I33" s="439"/>
      <c r="J33" s="439"/>
      <c r="K33" s="439"/>
      <c r="L33" s="439"/>
      <c r="M33" s="439"/>
      <c r="N33" s="439"/>
      <c r="O33" s="178"/>
      <c r="P33" s="179">
        <f t="shared" si="2"/>
        <v>0</v>
      </c>
      <c r="Q33" s="249"/>
      <c r="R33" s="240"/>
      <c r="S33"/>
      <c r="T33"/>
      <c r="U33"/>
      <c r="V33" s="430"/>
      <c r="W33" s="429"/>
      <c r="X33" s="242"/>
      <c r="Y33" s="6"/>
    </row>
    <row r="34" spans="1:25" ht="16.5" customHeight="1">
      <c r="A34" s="439" t="s">
        <v>359</v>
      </c>
      <c r="B34" s="439"/>
      <c r="C34" s="439"/>
      <c r="D34" s="439"/>
      <c r="E34" s="439"/>
      <c r="F34" s="439"/>
      <c r="G34" s="439"/>
      <c r="H34" s="439"/>
      <c r="I34" s="439"/>
      <c r="J34" s="439"/>
      <c r="K34" s="439"/>
      <c r="L34" s="439"/>
      <c r="M34" s="439"/>
      <c r="N34" s="439"/>
      <c r="O34" s="178"/>
      <c r="P34" s="179">
        <f t="shared" si="2"/>
        <v>0</v>
      </c>
      <c r="Q34" s="249"/>
      <c r="R34" s="240"/>
      <c r="S34"/>
      <c r="T34"/>
      <c r="U34"/>
      <c r="V34" s="430"/>
      <c r="W34" s="429"/>
      <c r="X34" s="242"/>
      <c r="Y34" s="6"/>
    </row>
    <row r="35" spans="1:25" ht="16.5" customHeight="1" thickBot="1">
      <c r="A35" s="439" t="s">
        <v>359</v>
      </c>
      <c r="B35" s="439"/>
      <c r="C35" s="439"/>
      <c r="D35" s="439"/>
      <c r="E35" s="439"/>
      <c r="F35" s="439"/>
      <c r="G35" s="439"/>
      <c r="H35" s="439"/>
      <c r="I35" s="439"/>
      <c r="J35" s="439"/>
      <c r="K35" s="439"/>
      <c r="L35" s="439"/>
      <c r="M35" s="439"/>
      <c r="N35" s="439"/>
      <c r="O35" s="178"/>
      <c r="P35" s="355">
        <f t="shared" si="2"/>
        <v>0</v>
      </c>
      <c r="Q35" s="249"/>
      <c r="R35" s="240"/>
      <c r="S35"/>
      <c r="T35"/>
      <c r="U35"/>
      <c r="V35" s="430"/>
      <c r="W35" s="429"/>
      <c r="X35" s="242"/>
      <c r="Y35" s="6"/>
    </row>
    <row r="36" spans="1:25" ht="16.5" customHeight="1" thickTop="1">
      <c r="A36" s="423" t="s">
        <v>448</v>
      </c>
      <c r="B36" s="340">
        <f aca="true" t="shared" si="5" ref="B36:N36">SUM(B14:B35)</f>
        <v>0</v>
      </c>
      <c r="C36" s="339">
        <f t="shared" si="5"/>
        <v>0</v>
      </c>
      <c r="D36" s="172">
        <f t="shared" si="5"/>
        <v>0</v>
      </c>
      <c r="E36" s="172">
        <f t="shared" si="5"/>
        <v>0</v>
      </c>
      <c r="F36" s="172">
        <f t="shared" si="5"/>
        <v>0</v>
      </c>
      <c r="G36" s="172">
        <f t="shared" si="5"/>
        <v>0</v>
      </c>
      <c r="H36" s="172">
        <f t="shared" si="5"/>
        <v>0</v>
      </c>
      <c r="I36" s="172">
        <f t="shared" si="5"/>
        <v>0</v>
      </c>
      <c r="J36" s="172">
        <f t="shared" si="5"/>
        <v>0</v>
      </c>
      <c r="K36" s="172">
        <f t="shared" si="5"/>
        <v>0</v>
      </c>
      <c r="L36" s="172">
        <f t="shared" si="5"/>
        <v>0</v>
      </c>
      <c r="M36" s="172">
        <f t="shared" si="5"/>
        <v>0</v>
      </c>
      <c r="N36" s="172">
        <f t="shared" si="5"/>
        <v>0</v>
      </c>
      <c r="O36" s="173"/>
      <c r="P36" s="354">
        <f>IF(((SUM(P14:P35))=(SUM(B36:N36))),SUM(P14:P35),#VALUE!)</f>
        <v>0</v>
      </c>
      <c r="Q36" s="249"/>
      <c r="R36" s="240"/>
      <c r="S36"/>
      <c r="T36"/>
      <c r="U36"/>
      <c r="V36" s="430"/>
      <c r="W36" s="429"/>
      <c r="X36" s="242"/>
      <c r="Y36" s="6"/>
    </row>
    <row r="37" spans="1:25" ht="16.5" customHeight="1">
      <c r="A37" s="2"/>
      <c r="B37" s="2"/>
      <c r="C37" s="175"/>
      <c r="D37" s="175"/>
      <c r="E37" s="175"/>
      <c r="F37" s="175"/>
      <c r="G37" s="175"/>
      <c r="H37" s="175"/>
      <c r="I37" s="175"/>
      <c r="J37" s="175"/>
      <c r="K37" s="175"/>
      <c r="L37" s="175"/>
      <c r="M37" s="175"/>
      <c r="N37" s="175"/>
      <c r="O37" s="2"/>
      <c r="P37" s="175"/>
      <c r="Q37" s="240"/>
      <c r="R37" s="6"/>
      <c r="S37"/>
      <c r="T37"/>
      <c r="U37"/>
      <c r="V37" s="430"/>
      <c r="W37" s="429"/>
      <c r="X37" s="242"/>
      <c r="Y37" s="6"/>
    </row>
    <row r="38" spans="1:25" ht="16.5" customHeight="1">
      <c r="A38" s="184" t="s">
        <v>450</v>
      </c>
      <c r="B38" s="346">
        <f aca="true" t="shared" si="6" ref="B38:N38">ROUND((B36-(B16+B19+B20+B24+B25))*0.1,0)</f>
        <v>0</v>
      </c>
      <c r="C38" s="341">
        <f t="shared" si="6"/>
        <v>0</v>
      </c>
      <c r="D38" s="185">
        <f t="shared" si="6"/>
        <v>0</v>
      </c>
      <c r="E38" s="185">
        <f t="shared" si="6"/>
        <v>0</v>
      </c>
      <c r="F38" s="185">
        <f t="shared" si="6"/>
        <v>0</v>
      </c>
      <c r="G38" s="185">
        <f t="shared" si="6"/>
        <v>0</v>
      </c>
      <c r="H38" s="185">
        <f t="shared" si="6"/>
        <v>0</v>
      </c>
      <c r="I38" s="185">
        <f t="shared" si="6"/>
        <v>0</v>
      </c>
      <c r="J38" s="185">
        <f t="shared" si="6"/>
        <v>0</v>
      </c>
      <c r="K38" s="185">
        <f t="shared" si="6"/>
        <v>0</v>
      </c>
      <c r="L38" s="185">
        <f t="shared" si="6"/>
        <v>0</v>
      </c>
      <c r="M38" s="185">
        <f t="shared" si="6"/>
        <v>0</v>
      </c>
      <c r="N38" s="185">
        <f t="shared" si="6"/>
        <v>0</v>
      </c>
      <c r="O38" s="178"/>
      <c r="P38" s="179">
        <f>SUM(B38:N38)</f>
        <v>0</v>
      </c>
      <c r="Q38" s="249"/>
      <c r="R38" s="240"/>
      <c r="S38"/>
      <c r="T38"/>
      <c r="U38"/>
      <c r="V38" s="430"/>
      <c r="W38" s="429"/>
      <c r="X38" s="242"/>
      <c r="Y38" s="6"/>
    </row>
    <row r="39" spans="1:25" ht="16.5" customHeight="1">
      <c r="A39" s="184" t="s">
        <v>216</v>
      </c>
      <c r="B39" s="444">
        <f aca="true" t="shared" si="7" ref="B39:N39">B9-B38</f>
        <v>0</v>
      </c>
      <c r="C39" s="444">
        <f t="shared" si="7"/>
        <v>0</v>
      </c>
      <c r="D39" s="444">
        <f t="shared" si="7"/>
        <v>0</v>
      </c>
      <c r="E39" s="444">
        <f t="shared" si="7"/>
        <v>0</v>
      </c>
      <c r="F39" s="444">
        <f t="shared" si="7"/>
        <v>0</v>
      </c>
      <c r="G39" s="444">
        <f t="shared" si="7"/>
        <v>0</v>
      </c>
      <c r="H39" s="444">
        <f t="shared" si="7"/>
        <v>0</v>
      </c>
      <c r="I39" s="444">
        <f t="shared" si="7"/>
        <v>0</v>
      </c>
      <c r="J39" s="444">
        <f t="shared" si="7"/>
        <v>0</v>
      </c>
      <c r="K39" s="444">
        <f t="shared" si="7"/>
        <v>0</v>
      </c>
      <c r="L39" s="444">
        <f t="shared" si="7"/>
        <v>0</v>
      </c>
      <c r="M39" s="444">
        <f t="shared" si="7"/>
        <v>0</v>
      </c>
      <c r="N39" s="444">
        <f t="shared" si="7"/>
        <v>0</v>
      </c>
      <c r="O39" s="178"/>
      <c r="P39" s="179">
        <f>IF((((P9-P38))=(SUM(B39:N39))),(P9-P38),#VALUE!)</f>
        <v>0</v>
      </c>
      <c r="Q39" s="249"/>
      <c r="R39" s="363" t="s">
        <v>415</v>
      </c>
      <c r="S39"/>
      <c r="T39"/>
      <c r="U39"/>
      <c r="V39" s="430"/>
      <c r="W39" s="429"/>
      <c r="X39" s="242"/>
      <c r="Y39" s="6"/>
    </row>
    <row r="40" spans="1:25" ht="16.5" customHeight="1">
      <c r="A40" s="184" t="s">
        <v>217</v>
      </c>
      <c r="B40" s="445"/>
      <c r="C40" s="446">
        <f>B39</f>
        <v>0</v>
      </c>
      <c r="D40" s="447"/>
      <c r="E40" s="447"/>
      <c r="F40" s="446">
        <f>SUM(C39:E39)</f>
        <v>0</v>
      </c>
      <c r="G40" s="447"/>
      <c r="H40" s="447"/>
      <c r="I40" s="446">
        <f>SUM(F39:H39)</f>
        <v>0</v>
      </c>
      <c r="J40" s="447"/>
      <c r="K40" s="447"/>
      <c r="L40" s="446">
        <f>SUM(I39:K39)</f>
        <v>0</v>
      </c>
      <c r="M40" s="447"/>
      <c r="N40" s="447"/>
      <c r="O40" s="178"/>
      <c r="P40" s="179">
        <f>SUM(B40:N40)</f>
        <v>0</v>
      </c>
      <c r="Q40" s="249"/>
      <c r="R40" s="363" t="s">
        <v>415</v>
      </c>
      <c r="S40"/>
      <c r="T40"/>
      <c r="U40"/>
      <c r="V40" s="430"/>
      <c r="W40" s="429"/>
      <c r="X40" s="242"/>
      <c r="Y40" s="6"/>
    </row>
    <row r="41" spans="1:25" ht="16.5" customHeight="1">
      <c r="A41" s="184"/>
      <c r="B41" s="184"/>
      <c r="C41" s="180"/>
      <c r="D41" s="180"/>
      <c r="E41" s="180"/>
      <c r="F41" s="180"/>
      <c r="G41" s="180"/>
      <c r="H41" s="180"/>
      <c r="I41" s="180"/>
      <c r="J41" s="180"/>
      <c r="K41" s="180"/>
      <c r="L41" s="180"/>
      <c r="M41" s="180"/>
      <c r="N41" s="180"/>
      <c r="P41" s="180"/>
      <c r="Q41" s="240"/>
      <c r="R41" s="6"/>
      <c r="S41"/>
      <c r="T41"/>
      <c r="U41"/>
      <c r="V41" s="430"/>
      <c r="W41" s="429"/>
      <c r="X41" s="242"/>
      <c r="Y41" s="6"/>
    </row>
    <row r="42" spans="1:25" ht="16.5" customHeight="1">
      <c r="A42" s="422" t="s">
        <v>218</v>
      </c>
      <c r="B42" s="186"/>
      <c r="C42" s="2"/>
      <c r="D42" s="2"/>
      <c r="E42" s="2"/>
      <c r="F42" s="2"/>
      <c r="G42" s="2"/>
      <c r="H42" s="2"/>
      <c r="I42" s="2"/>
      <c r="J42" s="2"/>
      <c r="K42" s="2"/>
      <c r="L42" s="2"/>
      <c r="M42" s="2"/>
      <c r="N42" s="2"/>
      <c r="O42" s="2"/>
      <c r="P42" s="2"/>
      <c r="Q42" s="240"/>
      <c r="R42" s="6"/>
      <c r="S42"/>
      <c r="T42"/>
      <c r="U42"/>
      <c r="V42" s="430"/>
      <c r="W42" s="429"/>
      <c r="X42" s="242"/>
      <c r="Y42" s="6"/>
    </row>
    <row r="43" spans="1:25" ht="16.5" customHeight="1">
      <c r="A43" s="166" t="s">
        <v>219</v>
      </c>
      <c r="B43" s="347"/>
      <c r="C43" s="342">
        <f>'1A&amp;B-Drawings Budget'!B7</f>
        <v>0</v>
      </c>
      <c r="D43" s="293">
        <f>'1A&amp;B-Drawings Budget'!C7</f>
        <v>0</v>
      </c>
      <c r="E43" s="293">
        <f>'1A&amp;B-Drawings Budget'!D7</f>
        <v>0</v>
      </c>
      <c r="F43" s="293">
        <f>'1A&amp;B-Drawings Budget'!E7</f>
        <v>0</v>
      </c>
      <c r="G43" s="293">
        <f>'1A&amp;B-Drawings Budget'!F7</f>
        <v>0</v>
      </c>
      <c r="H43" s="293">
        <f>'1A&amp;B-Drawings Budget'!G7</f>
        <v>0</v>
      </c>
      <c r="I43" s="293">
        <f>'1A&amp;B-Drawings Budget'!H7</f>
        <v>0</v>
      </c>
      <c r="J43" s="293">
        <f>'1A&amp;B-Drawings Budget'!I7</f>
        <v>0</v>
      </c>
      <c r="K43" s="293">
        <f>'1A&amp;B-Drawings Budget'!J7</f>
        <v>0</v>
      </c>
      <c r="L43" s="293">
        <f>'1A&amp;B-Drawings Budget'!K7</f>
        <v>0</v>
      </c>
      <c r="M43" s="293">
        <f>'1A&amp;B-Drawings Budget'!L7</f>
        <v>0</v>
      </c>
      <c r="N43" s="293">
        <f>'1A&amp;B-Drawings Budget'!M7</f>
        <v>0</v>
      </c>
      <c r="O43" s="178"/>
      <c r="P43" s="106">
        <f>SUM(B43:N43)</f>
        <v>0</v>
      </c>
      <c r="Q43" s="249"/>
      <c r="R43" s="240"/>
      <c r="S43"/>
      <c r="T43"/>
      <c r="U43"/>
      <c r="V43" s="430"/>
      <c r="W43" s="429"/>
      <c r="X43" s="242"/>
      <c r="Y43" s="6"/>
    </row>
    <row r="44" spans="1:25" ht="16.5" customHeight="1">
      <c r="A44" s="166" t="s">
        <v>220</v>
      </c>
      <c r="B44" s="347"/>
      <c r="C44" s="348"/>
      <c r="D44" s="349"/>
      <c r="E44" s="350"/>
      <c r="F44" s="294">
        <f>F46*(C5+C6+D5+D6+E5+E6)</f>
        <v>0</v>
      </c>
      <c r="G44" s="349"/>
      <c r="H44" s="350"/>
      <c r="I44" s="294">
        <f>I46*(F5+F6+G5+G6+H5+H6)</f>
        <v>0</v>
      </c>
      <c r="J44" s="349"/>
      <c r="K44" s="350"/>
      <c r="L44" s="294">
        <f>L46*(I5+I6+J5+J6+K5+K6)</f>
        <v>0</v>
      </c>
      <c r="M44" s="349"/>
      <c r="N44" s="350"/>
      <c r="O44" s="178"/>
      <c r="P44" s="297">
        <f>SUM(B44:N44)</f>
        <v>0</v>
      </c>
      <c r="Q44" s="249"/>
      <c r="R44" s="240"/>
      <c r="S44" s="428"/>
      <c r="T44" s="428"/>
      <c r="U44" s="428"/>
      <c r="V44" s="431"/>
      <c r="W44" s="429"/>
      <c r="X44" s="242"/>
      <c r="Y44" s="6"/>
    </row>
    <row r="45" spans="1:25" ht="16.5" customHeight="1">
      <c r="A45" s="425" t="s">
        <v>447</v>
      </c>
      <c r="B45" s="351">
        <f aca="true" t="shared" si="8" ref="B45:N45">SUM(B36+B38+B40+B43+B44)</f>
        <v>0</v>
      </c>
      <c r="C45" s="290">
        <f t="shared" si="8"/>
        <v>0</v>
      </c>
      <c r="D45" s="302">
        <f t="shared" si="8"/>
        <v>0</v>
      </c>
      <c r="E45" s="290">
        <f t="shared" si="8"/>
        <v>0</v>
      </c>
      <c r="F45" s="295">
        <f t="shared" si="8"/>
        <v>0</v>
      </c>
      <c r="G45" s="295">
        <f t="shared" si="8"/>
        <v>0</v>
      </c>
      <c r="H45" s="292">
        <f t="shared" si="8"/>
        <v>0</v>
      </c>
      <c r="I45" s="295">
        <f t="shared" si="8"/>
        <v>0</v>
      </c>
      <c r="J45" s="295">
        <f t="shared" si="8"/>
        <v>0</v>
      </c>
      <c r="K45" s="292">
        <f t="shared" si="8"/>
        <v>0</v>
      </c>
      <c r="L45" s="295">
        <f t="shared" si="8"/>
        <v>0</v>
      </c>
      <c r="M45" s="295">
        <f t="shared" si="8"/>
        <v>0</v>
      </c>
      <c r="N45" s="292">
        <f t="shared" si="8"/>
        <v>0</v>
      </c>
      <c r="O45" s="178"/>
      <c r="P45" s="296">
        <f>IF(((SUM(P36+P38+P40+P43+P44))=(SUM(B45:N45))),SUM(P36+P38+P40+P43+P44),#VALUE!)</f>
        <v>0</v>
      </c>
      <c r="Q45" s="250"/>
      <c r="R45" s="324"/>
      <c r="S45" s="429"/>
      <c r="T45" s="429"/>
      <c r="U45" s="429"/>
      <c r="V45" s="429"/>
      <c r="W45" s="429"/>
      <c r="Y45" s="6"/>
    </row>
    <row r="46" spans="1:25" ht="16.5" customHeight="1">
      <c r="A46" s="166" t="s">
        <v>221</v>
      </c>
      <c r="B46" s="166"/>
      <c r="C46" s="175"/>
      <c r="D46" s="291"/>
      <c r="E46" s="289"/>
      <c r="F46" s="298">
        <f>'6A&amp;B-Profit and Loss'!M25</f>
        <v>0</v>
      </c>
      <c r="G46" s="303"/>
      <c r="H46" s="289"/>
      <c r="I46" s="298">
        <f>'6A&amp;B-Profit and Loss'!M25</f>
        <v>0</v>
      </c>
      <c r="J46" s="303"/>
      <c r="K46" s="289"/>
      <c r="L46" s="298">
        <f>'6A&amp;B-Profit and Loss'!M25</f>
        <v>0</v>
      </c>
      <c r="M46" s="303"/>
      <c r="N46" s="289"/>
      <c r="O46" s="291"/>
      <c r="P46" s="175"/>
      <c r="Q46" s="247"/>
      <c r="R46" s="189"/>
      <c r="S46" s="242"/>
      <c r="T46" s="242"/>
      <c r="V46" s="242"/>
      <c r="W46" s="242"/>
      <c r="Y46" s="6"/>
    </row>
    <row r="47" spans="1:25" ht="15" customHeight="1">
      <c r="A47" s="176"/>
      <c r="B47" s="176"/>
      <c r="C47" s="176"/>
      <c r="D47" s="176"/>
      <c r="E47" s="291"/>
      <c r="F47" s="176"/>
      <c r="G47" s="176"/>
      <c r="H47" s="291"/>
      <c r="I47" s="176"/>
      <c r="J47" s="176"/>
      <c r="K47" s="291"/>
      <c r="L47" s="176"/>
      <c r="M47" s="176"/>
      <c r="N47" s="291"/>
      <c r="O47" s="176"/>
      <c r="P47" s="176"/>
      <c r="Q47" s="240"/>
      <c r="R47" s="6"/>
      <c r="Y47" s="6"/>
    </row>
    <row r="48" spans="1:25" ht="16.5" customHeight="1">
      <c r="A48" s="352" t="s">
        <v>222</v>
      </c>
      <c r="B48" s="345">
        <v>0</v>
      </c>
      <c r="C48" s="343">
        <f>B50</f>
        <v>0</v>
      </c>
      <c r="D48" s="294">
        <f aca="true" t="shared" si="9" ref="D48:N48">C$50</f>
        <v>0</v>
      </c>
      <c r="E48" s="294">
        <f t="shared" si="9"/>
        <v>0</v>
      </c>
      <c r="F48" s="294">
        <f t="shared" si="9"/>
        <v>0</v>
      </c>
      <c r="G48" s="294">
        <f t="shared" si="9"/>
        <v>0</v>
      </c>
      <c r="H48" s="294">
        <f t="shared" si="9"/>
        <v>0</v>
      </c>
      <c r="I48" s="294">
        <f t="shared" si="9"/>
        <v>0</v>
      </c>
      <c r="J48" s="294">
        <f t="shared" si="9"/>
        <v>0</v>
      </c>
      <c r="K48" s="294">
        <f t="shared" si="9"/>
        <v>0</v>
      </c>
      <c r="L48" s="294">
        <f t="shared" si="9"/>
        <v>0</v>
      </c>
      <c r="M48" s="294">
        <f t="shared" si="9"/>
        <v>0</v>
      </c>
      <c r="N48" s="294">
        <f t="shared" si="9"/>
        <v>0</v>
      </c>
      <c r="O48" s="178"/>
      <c r="Q48" s="240"/>
      <c r="R48" s="6"/>
      <c r="Y48" s="6"/>
    </row>
    <row r="49" spans="1:25" ht="16.5" customHeight="1">
      <c r="A49" s="352" t="s">
        <v>223</v>
      </c>
      <c r="B49" s="353">
        <f>B10-B45</f>
        <v>0</v>
      </c>
      <c r="C49" s="353">
        <f aca="true" t="shared" si="10" ref="C49:N49">C10-C45</f>
        <v>0</v>
      </c>
      <c r="D49" s="353">
        <f t="shared" si="10"/>
        <v>0</v>
      </c>
      <c r="E49" s="353">
        <f t="shared" si="10"/>
        <v>0</v>
      </c>
      <c r="F49" s="353">
        <f t="shared" si="10"/>
        <v>0</v>
      </c>
      <c r="G49" s="353">
        <f t="shared" si="10"/>
        <v>0</v>
      </c>
      <c r="H49" s="353">
        <f t="shared" si="10"/>
        <v>0</v>
      </c>
      <c r="I49" s="353">
        <f t="shared" si="10"/>
        <v>0</v>
      </c>
      <c r="J49" s="353">
        <f t="shared" si="10"/>
        <v>0</v>
      </c>
      <c r="K49" s="353">
        <f t="shared" si="10"/>
        <v>0</v>
      </c>
      <c r="L49" s="353">
        <f t="shared" si="10"/>
        <v>0</v>
      </c>
      <c r="M49" s="353">
        <f t="shared" si="10"/>
        <v>0</v>
      </c>
      <c r="N49" s="353">
        <f t="shared" si="10"/>
        <v>0</v>
      </c>
      <c r="O49" s="178"/>
      <c r="P49" s="176"/>
      <c r="Q49" s="240"/>
      <c r="R49" s="6"/>
      <c r="Y49" s="6"/>
    </row>
    <row r="50" spans="1:25" ht="16.5" customHeight="1">
      <c r="A50" s="425" t="s">
        <v>224</v>
      </c>
      <c r="B50" s="302">
        <f aca="true" t="shared" si="11" ref="B50:N50">B48+B49</f>
        <v>0</v>
      </c>
      <c r="C50" s="344">
        <f t="shared" si="11"/>
        <v>0</v>
      </c>
      <c r="D50" s="295">
        <f t="shared" si="11"/>
        <v>0</v>
      </c>
      <c r="E50" s="295">
        <f t="shared" si="11"/>
        <v>0</v>
      </c>
      <c r="F50" s="295">
        <f t="shared" si="11"/>
        <v>0</v>
      </c>
      <c r="G50" s="295">
        <f t="shared" si="11"/>
        <v>0</v>
      </c>
      <c r="H50" s="295">
        <f t="shared" si="11"/>
        <v>0</v>
      </c>
      <c r="I50" s="295">
        <f t="shared" si="11"/>
        <v>0</v>
      </c>
      <c r="J50" s="295">
        <f t="shared" si="11"/>
        <v>0</v>
      </c>
      <c r="K50" s="295">
        <f t="shared" si="11"/>
        <v>0</v>
      </c>
      <c r="L50" s="295">
        <f t="shared" si="11"/>
        <v>0</v>
      </c>
      <c r="M50" s="295">
        <f t="shared" si="11"/>
        <v>0</v>
      </c>
      <c r="N50" s="295">
        <f t="shared" si="11"/>
        <v>0</v>
      </c>
      <c r="O50" s="173"/>
      <c r="P50" s="295">
        <f>N50</f>
        <v>0</v>
      </c>
      <c r="Q50" s="244"/>
      <c r="R50" s="337" t="s">
        <v>390</v>
      </c>
      <c r="Y50" s="6"/>
    </row>
    <row r="51" spans="1:25" ht="13.5" customHeight="1">
      <c r="A51" s="190" t="s">
        <v>225</v>
      </c>
      <c r="B51" s="190"/>
      <c r="C51" s="191"/>
      <c r="D51" s="191"/>
      <c r="E51" s="191"/>
      <c r="F51" s="191"/>
      <c r="G51" s="191"/>
      <c r="H51" s="191"/>
      <c r="I51" s="191"/>
      <c r="J51" s="191"/>
      <c r="K51" s="191"/>
      <c r="L51" s="191"/>
      <c r="M51" s="191"/>
      <c r="N51" s="191"/>
      <c r="O51" s="192"/>
      <c r="P51" s="191"/>
      <c r="Q51" s="240"/>
      <c r="R51" s="6"/>
      <c r="Y51" s="6"/>
    </row>
    <row r="52" spans="1:25" ht="16.5" customHeight="1">
      <c r="A52" s="193" t="s">
        <v>408</v>
      </c>
      <c r="B52" s="193"/>
      <c r="C52" s="176"/>
      <c r="D52" s="193" t="s">
        <v>227</v>
      </c>
      <c r="E52" s="176"/>
      <c r="F52" s="176"/>
      <c r="G52" s="176"/>
      <c r="H52" s="176"/>
      <c r="I52" s="176"/>
      <c r="J52" s="176"/>
      <c r="K52" s="176"/>
      <c r="L52" s="176"/>
      <c r="M52" s="176"/>
      <c r="N52" s="176"/>
      <c r="O52" s="176"/>
      <c r="P52" s="176"/>
      <c r="Q52" s="242"/>
      <c r="R52" s="182"/>
      <c r="S52" s="182"/>
      <c r="T52" s="182"/>
      <c r="U52" s="182"/>
      <c r="V52" s="182"/>
      <c r="W52" s="182"/>
      <c r="X52" s="182"/>
      <c r="Y52" s="182"/>
    </row>
    <row r="53" spans="1:25" ht="16.5" customHeight="1">
      <c r="A53" s="2"/>
      <c r="B53" s="2"/>
      <c r="C53" s="2"/>
      <c r="D53" s="2"/>
      <c r="E53" s="2"/>
      <c r="F53" s="2"/>
      <c r="G53" s="2"/>
      <c r="H53" s="2"/>
      <c r="I53" s="2"/>
      <c r="J53" s="2"/>
      <c r="K53" s="2"/>
      <c r="L53" s="2"/>
      <c r="M53" s="2"/>
      <c r="N53" s="2"/>
      <c r="O53" s="2"/>
      <c r="P53" s="2"/>
      <c r="Q53" s="240"/>
      <c r="R53" s="6"/>
      <c r="Y53" s="6"/>
    </row>
    <row r="54" spans="1:25" ht="9" customHeight="1">
      <c r="A54" s="69"/>
      <c r="B54" s="69"/>
      <c r="C54" s="70"/>
      <c r="D54" s="70"/>
      <c r="E54" s="70"/>
      <c r="F54" s="70"/>
      <c r="G54" s="70"/>
      <c r="H54" s="70"/>
      <c r="I54" s="70"/>
      <c r="J54" s="70"/>
      <c r="K54" s="70"/>
      <c r="L54" s="70"/>
      <c r="M54" s="70"/>
      <c r="N54" s="70"/>
      <c r="O54" s="2"/>
      <c r="P54" s="2"/>
      <c r="Q54" s="240"/>
      <c r="R54" s="6"/>
      <c r="Y54" s="6"/>
    </row>
    <row r="55" spans="1:25" ht="16.5" customHeight="1">
      <c r="A55" s="521" t="s">
        <v>1</v>
      </c>
      <c r="B55" s="522"/>
      <c r="C55" s="194" t="str">
        <f aca="true" t="shared" si="12" ref="C55:N55">C4</f>
        <v>OCT</v>
      </c>
      <c r="D55" s="194" t="str">
        <f t="shared" si="12"/>
        <v>NOV</v>
      </c>
      <c r="E55" s="194" t="str">
        <f t="shared" si="12"/>
        <v>DEC</v>
      </c>
      <c r="F55" s="194" t="str">
        <f t="shared" si="12"/>
        <v>JAN</v>
      </c>
      <c r="G55" s="194" t="str">
        <f t="shared" si="12"/>
        <v>FEB</v>
      </c>
      <c r="H55" s="194" t="str">
        <f t="shared" si="12"/>
        <v>MAR</v>
      </c>
      <c r="I55" s="194" t="str">
        <f t="shared" si="12"/>
        <v>APR</v>
      </c>
      <c r="J55" s="194" t="str">
        <f t="shared" si="12"/>
        <v>MAY</v>
      </c>
      <c r="K55" s="194" t="str">
        <f t="shared" si="12"/>
        <v>JUN</v>
      </c>
      <c r="L55" s="194" t="str">
        <f t="shared" si="12"/>
        <v>JUL</v>
      </c>
      <c r="M55" s="194" t="str">
        <f t="shared" si="12"/>
        <v>AUG</v>
      </c>
      <c r="N55" s="194" t="str">
        <f t="shared" si="12"/>
        <v>SEP</v>
      </c>
      <c r="O55" s="72"/>
      <c r="P55" s="168" t="s">
        <v>85</v>
      </c>
      <c r="Q55" s="244"/>
      <c r="R55" s="242"/>
      <c r="Y55" s="6"/>
    </row>
    <row r="56" spans="1:25" ht="16.5" customHeight="1">
      <c r="A56" s="509" t="s">
        <v>191</v>
      </c>
      <c r="B56" s="510"/>
      <c r="C56" s="169">
        <f>'3A&amp;B-Supplies (Sales) Mix'!D92</f>
        <v>0</v>
      </c>
      <c r="D56" s="169">
        <f>'3A&amp;B-Supplies (Sales) Mix'!E92</f>
        <v>0</v>
      </c>
      <c r="E56" s="169">
        <f>'3A&amp;B-Supplies (Sales) Mix'!F92</f>
        <v>0</v>
      </c>
      <c r="F56" s="169">
        <f>'3A&amp;B-Supplies (Sales) Mix'!G92</f>
        <v>0</v>
      </c>
      <c r="G56" s="169">
        <f>'3A&amp;B-Supplies (Sales) Mix'!H92</f>
        <v>0</v>
      </c>
      <c r="H56" s="169">
        <f>'3A&amp;B-Supplies (Sales) Mix'!I92</f>
        <v>0</v>
      </c>
      <c r="I56" s="169">
        <f>'3A&amp;B-Supplies (Sales) Mix'!J92</f>
        <v>0</v>
      </c>
      <c r="J56" s="169">
        <f>'3A&amp;B-Supplies (Sales) Mix'!K92</f>
        <v>0</v>
      </c>
      <c r="K56" s="169">
        <f>'3A&amp;B-Supplies (Sales) Mix'!L92</f>
        <v>0</v>
      </c>
      <c r="L56" s="169">
        <f>'3A&amp;B-Supplies (Sales) Mix'!M92</f>
        <v>0</v>
      </c>
      <c r="M56" s="169">
        <f>'3A&amp;B-Supplies (Sales) Mix'!N92</f>
        <v>0</v>
      </c>
      <c r="N56" s="169">
        <f>'3A&amp;B-Supplies (Sales) Mix'!O92</f>
        <v>0</v>
      </c>
      <c r="O56" s="72"/>
      <c r="P56" s="195">
        <f>SUM(C56:N56)</f>
        <v>0</v>
      </c>
      <c r="Q56" s="244"/>
      <c r="R56" s="516" t="s">
        <v>445</v>
      </c>
      <c r="S56" s="517"/>
      <c r="Y56" s="6"/>
    </row>
    <row r="57" spans="1:25" ht="16.5" customHeight="1">
      <c r="A57" s="509" t="s">
        <v>192</v>
      </c>
      <c r="B57" s="510"/>
      <c r="C57" s="169">
        <f>'3A&amp;B-Supplies (Sales) Mix'!D97</f>
        <v>0</v>
      </c>
      <c r="D57" s="169">
        <f>'3A&amp;B-Supplies (Sales) Mix'!E97</f>
        <v>0</v>
      </c>
      <c r="E57" s="169">
        <f>'3A&amp;B-Supplies (Sales) Mix'!F97</f>
        <v>0</v>
      </c>
      <c r="F57" s="169">
        <f>'3A&amp;B-Supplies (Sales) Mix'!G97</f>
        <v>0</v>
      </c>
      <c r="G57" s="169">
        <f>'3A&amp;B-Supplies (Sales) Mix'!H97</f>
        <v>0</v>
      </c>
      <c r="H57" s="169">
        <f>'3A&amp;B-Supplies (Sales) Mix'!I97</f>
        <v>0</v>
      </c>
      <c r="I57" s="169">
        <f>'3A&amp;B-Supplies (Sales) Mix'!J97</f>
        <v>0</v>
      </c>
      <c r="J57" s="169">
        <f>'3A&amp;B-Supplies (Sales) Mix'!K97</f>
        <v>0</v>
      </c>
      <c r="K57" s="169">
        <f>'3A&amp;B-Supplies (Sales) Mix'!L97</f>
        <v>0</v>
      </c>
      <c r="L57" s="169">
        <f>'3A&amp;B-Supplies (Sales) Mix'!M97</f>
        <v>0</v>
      </c>
      <c r="M57" s="169">
        <f>'3A&amp;B-Supplies (Sales) Mix'!N97</f>
        <v>0</v>
      </c>
      <c r="N57" s="169">
        <f>'3A&amp;B-Supplies (Sales) Mix'!O97</f>
        <v>0</v>
      </c>
      <c r="O57" s="72"/>
      <c r="P57" s="195">
        <f>SUM(C57:N57)</f>
        <v>0</v>
      </c>
      <c r="Q57" s="244"/>
      <c r="R57" s="518"/>
      <c r="S57" s="517"/>
      <c r="Y57" s="6"/>
    </row>
    <row r="58" spans="1:25" ht="16.5" customHeight="1">
      <c r="A58" s="509" t="s">
        <v>193</v>
      </c>
      <c r="B58" s="510"/>
      <c r="C58" s="438" t="s">
        <v>5</v>
      </c>
      <c r="D58" s="439"/>
      <c r="E58" s="439"/>
      <c r="F58" s="439"/>
      <c r="G58" s="439"/>
      <c r="H58" s="439"/>
      <c r="I58" s="439"/>
      <c r="J58" s="439"/>
      <c r="K58" s="439"/>
      <c r="L58" s="439"/>
      <c r="M58" s="439"/>
      <c r="N58" s="439"/>
      <c r="O58" s="72"/>
      <c r="P58" s="195">
        <f>SUM(C58:N58)</f>
        <v>0</v>
      </c>
      <c r="Q58" s="244"/>
      <c r="R58" s="518"/>
      <c r="S58" s="517"/>
      <c r="Y58" s="6"/>
    </row>
    <row r="59" spans="1:25" ht="16.5" customHeight="1">
      <c r="A59" s="523" t="s">
        <v>194</v>
      </c>
      <c r="B59" s="524"/>
      <c r="C59" s="438" t="s">
        <v>5</v>
      </c>
      <c r="D59" s="439"/>
      <c r="E59" s="439"/>
      <c r="F59" s="439"/>
      <c r="G59" s="439"/>
      <c r="H59" s="439"/>
      <c r="I59" s="439"/>
      <c r="J59" s="439"/>
      <c r="K59" s="439"/>
      <c r="L59" s="439"/>
      <c r="M59" s="439"/>
      <c r="N59" s="439"/>
      <c r="O59" s="72"/>
      <c r="P59" s="195">
        <f>SUM(C59:N59)</f>
        <v>0</v>
      </c>
      <c r="Q59" s="244"/>
      <c r="R59" s="323"/>
      <c r="Y59" s="6"/>
    </row>
    <row r="60" spans="1:25" ht="16.5" customHeight="1" thickBot="1">
      <c r="A60" s="519" t="s">
        <v>444</v>
      </c>
      <c r="B60" s="520"/>
      <c r="C60" s="440">
        <f>ROUND((C56+C57)*0.1,0)</f>
        <v>0</v>
      </c>
      <c r="D60" s="440">
        <f aca="true" t="shared" si="13" ref="D60:N60">ROUND((D56+D57)*0.1,0)</f>
        <v>0</v>
      </c>
      <c r="E60" s="440">
        <f t="shared" si="13"/>
        <v>0</v>
      </c>
      <c r="F60" s="440">
        <f t="shared" si="13"/>
        <v>0</v>
      </c>
      <c r="G60" s="440">
        <f t="shared" si="13"/>
        <v>0</v>
      </c>
      <c r="H60" s="440">
        <f t="shared" si="13"/>
        <v>0</v>
      </c>
      <c r="I60" s="440">
        <f t="shared" si="13"/>
        <v>0</v>
      </c>
      <c r="J60" s="440">
        <f t="shared" si="13"/>
        <v>0</v>
      </c>
      <c r="K60" s="440">
        <f t="shared" si="13"/>
        <v>0</v>
      </c>
      <c r="L60" s="440">
        <f t="shared" si="13"/>
        <v>0</v>
      </c>
      <c r="M60" s="440">
        <f t="shared" si="13"/>
        <v>0</v>
      </c>
      <c r="N60" s="440">
        <f t="shared" si="13"/>
        <v>0</v>
      </c>
      <c r="O60" s="72"/>
      <c r="P60" s="195">
        <f>SUM(C60:N60)</f>
        <v>0</v>
      </c>
      <c r="Q60" s="244"/>
      <c r="R60" s="363" t="s">
        <v>415</v>
      </c>
      <c r="Y60" s="6"/>
    </row>
    <row r="61" spans="1:25" ht="16.5" customHeight="1" thickTop="1">
      <c r="A61" s="514" t="s">
        <v>446</v>
      </c>
      <c r="B61" s="515"/>
      <c r="C61" s="196">
        <f>SUM(C56:C60)</f>
        <v>0</v>
      </c>
      <c r="D61" s="196">
        <f aca="true" t="shared" si="14" ref="D61:N61">SUM(D56:D60)</f>
        <v>0</v>
      </c>
      <c r="E61" s="196">
        <f t="shared" si="14"/>
        <v>0</v>
      </c>
      <c r="F61" s="196">
        <f t="shared" si="14"/>
        <v>0</v>
      </c>
      <c r="G61" s="196">
        <f t="shared" si="14"/>
        <v>0</v>
      </c>
      <c r="H61" s="196">
        <f t="shared" si="14"/>
        <v>0</v>
      </c>
      <c r="I61" s="196">
        <f t="shared" si="14"/>
        <v>0</v>
      </c>
      <c r="J61" s="196">
        <f t="shared" si="14"/>
        <v>0</v>
      </c>
      <c r="K61" s="196">
        <f t="shared" si="14"/>
        <v>0</v>
      </c>
      <c r="L61" s="196">
        <f t="shared" si="14"/>
        <v>0</v>
      </c>
      <c r="M61" s="196">
        <f t="shared" si="14"/>
        <v>0</v>
      </c>
      <c r="N61" s="196">
        <f t="shared" si="14"/>
        <v>0</v>
      </c>
      <c r="O61" s="173"/>
      <c r="P61" s="197">
        <f>IF((SUM(P56:P60))=(SUM(C61:N61)),SUM(P56:P60),#VALUE!)</f>
        <v>0</v>
      </c>
      <c r="Q61" s="244"/>
      <c r="R61" s="242"/>
      <c r="Y61" s="6"/>
    </row>
    <row r="62" spans="1:25" ht="16.5" customHeight="1">
      <c r="A62" s="513"/>
      <c r="B62" s="513"/>
      <c r="C62" s="175"/>
      <c r="D62" s="175"/>
      <c r="E62" s="175"/>
      <c r="F62" s="175"/>
      <c r="G62" s="175"/>
      <c r="H62" s="175"/>
      <c r="I62" s="175"/>
      <c r="J62" s="175"/>
      <c r="K62" s="175"/>
      <c r="L62" s="175"/>
      <c r="M62" s="175"/>
      <c r="N62" s="175"/>
      <c r="O62" s="2"/>
      <c r="P62" s="175"/>
      <c r="Q62" s="240"/>
      <c r="R62" s="6"/>
      <c r="Y62" s="6"/>
    </row>
    <row r="63" spans="1:25" ht="16.5" customHeight="1">
      <c r="A63" s="2"/>
      <c r="B63" s="2"/>
      <c r="C63" s="176" t="s">
        <v>5</v>
      </c>
      <c r="D63" s="2"/>
      <c r="E63" s="2"/>
      <c r="F63" s="2"/>
      <c r="G63" s="2"/>
      <c r="H63" s="2"/>
      <c r="I63" s="2"/>
      <c r="J63" s="2"/>
      <c r="K63" s="2"/>
      <c r="L63" s="2"/>
      <c r="M63" s="2"/>
      <c r="N63" s="2"/>
      <c r="O63" s="2"/>
      <c r="P63" s="2"/>
      <c r="Q63" s="240"/>
      <c r="R63" s="6"/>
      <c r="Y63" s="6"/>
    </row>
    <row r="64" spans="1:25" ht="16.5" customHeight="1">
      <c r="A64" s="177" t="s">
        <v>195</v>
      </c>
      <c r="B64" s="177"/>
      <c r="C64" s="2"/>
      <c r="D64" s="2"/>
      <c r="E64" s="2"/>
      <c r="F64" s="2"/>
      <c r="G64" s="2"/>
      <c r="H64" s="2"/>
      <c r="I64" s="2"/>
      <c r="J64" s="2"/>
      <c r="K64" s="2"/>
      <c r="L64" s="2"/>
      <c r="M64" s="2"/>
      <c r="N64" s="2"/>
      <c r="O64" s="2"/>
      <c r="P64" s="2"/>
      <c r="Q64" s="240"/>
      <c r="R64" s="6"/>
      <c r="Y64" s="6"/>
    </row>
    <row r="65" spans="1:25" ht="16.5" customHeight="1">
      <c r="A65" s="509" t="s">
        <v>196</v>
      </c>
      <c r="B65" s="510"/>
      <c r="C65" s="441"/>
      <c r="D65" s="441"/>
      <c r="E65" s="441"/>
      <c r="F65" s="441"/>
      <c r="G65" s="441"/>
      <c r="H65" s="441"/>
      <c r="I65" s="441"/>
      <c r="J65" s="441"/>
      <c r="K65" s="441"/>
      <c r="L65" s="441"/>
      <c r="M65" s="441"/>
      <c r="N65" s="441"/>
      <c r="O65" s="178"/>
      <c r="P65" s="195">
        <f aca="true" t="shared" si="15" ref="P65:P86">SUM(C65:N65)</f>
        <v>0</v>
      </c>
      <c r="Q65" s="244"/>
      <c r="R65" s="242"/>
      <c r="Y65" s="6"/>
    </row>
    <row r="66" spans="1:25" ht="16.5" customHeight="1">
      <c r="A66" s="509" t="s">
        <v>197</v>
      </c>
      <c r="B66" s="510"/>
      <c r="C66" s="441"/>
      <c r="D66" s="441"/>
      <c r="E66" s="441"/>
      <c r="F66" s="441"/>
      <c r="G66" s="441"/>
      <c r="H66" s="441"/>
      <c r="I66" s="441"/>
      <c r="J66" s="441"/>
      <c r="K66" s="441"/>
      <c r="L66" s="441"/>
      <c r="M66" s="441"/>
      <c r="N66" s="441"/>
      <c r="O66" s="178"/>
      <c r="P66" s="195">
        <f t="shared" si="15"/>
        <v>0</v>
      </c>
      <c r="Q66" s="244"/>
      <c r="R66" s="242"/>
      <c r="Y66" s="6"/>
    </row>
    <row r="67" spans="1:25" ht="16.5" customHeight="1">
      <c r="A67" s="509" t="s">
        <v>198</v>
      </c>
      <c r="B67" s="510"/>
      <c r="C67" s="442"/>
      <c r="D67" s="442"/>
      <c r="E67" s="442"/>
      <c r="F67" s="442"/>
      <c r="G67" s="442"/>
      <c r="H67" s="442"/>
      <c r="I67" s="442"/>
      <c r="J67" s="442"/>
      <c r="K67" s="442"/>
      <c r="L67" s="442"/>
      <c r="M67" s="442"/>
      <c r="N67" s="442"/>
      <c r="O67" s="178"/>
      <c r="P67" s="195">
        <f t="shared" si="15"/>
        <v>0</v>
      </c>
      <c r="Q67" s="244"/>
      <c r="R67" s="242"/>
      <c r="Y67" s="6"/>
    </row>
    <row r="68" spans="1:25" ht="16.5" customHeight="1">
      <c r="A68" s="509" t="s">
        <v>199</v>
      </c>
      <c r="B68" s="510"/>
      <c r="C68" s="441"/>
      <c r="D68" s="441"/>
      <c r="E68" s="441"/>
      <c r="F68" s="441"/>
      <c r="G68" s="441"/>
      <c r="H68" s="441"/>
      <c r="I68" s="441"/>
      <c r="J68" s="441"/>
      <c r="K68" s="441"/>
      <c r="L68" s="441"/>
      <c r="M68" s="441"/>
      <c r="N68" s="441"/>
      <c r="O68" s="178"/>
      <c r="P68" s="195">
        <f t="shared" si="15"/>
        <v>0</v>
      </c>
      <c r="Q68" s="244"/>
      <c r="R68" s="242"/>
      <c r="Y68" s="6"/>
    </row>
    <row r="69" spans="1:25" ht="16.5" customHeight="1">
      <c r="A69" s="509" t="s">
        <v>200</v>
      </c>
      <c r="B69" s="510"/>
      <c r="C69" s="441"/>
      <c r="D69" s="441"/>
      <c r="E69" s="441"/>
      <c r="F69" s="441"/>
      <c r="G69" s="441"/>
      <c r="H69" s="441"/>
      <c r="I69" s="441"/>
      <c r="J69" s="441"/>
      <c r="K69" s="441"/>
      <c r="L69" s="441"/>
      <c r="M69" s="441"/>
      <c r="N69" s="441"/>
      <c r="O69" s="178"/>
      <c r="P69" s="195">
        <f t="shared" si="15"/>
        <v>0</v>
      </c>
      <c r="Q69" s="244"/>
      <c r="R69" s="242"/>
      <c r="Y69" s="6"/>
    </row>
    <row r="70" spans="1:25" ht="16.5" customHeight="1">
      <c r="A70" s="509" t="s">
        <v>201</v>
      </c>
      <c r="B70" s="510"/>
      <c r="C70" s="441"/>
      <c r="D70" s="441"/>
      <c r="E70" s="441"/>
      <c r="F70" s="441"/>
      <c r="G70" s="441"/>
      <c r="H70" s="441"/>
      <c r="I70" s="441"/>
      <c r="J70" s="441"/>
      <c r="K70" s="441"/>
      <c r="L70" s="441"/>
      <c r="M70" s="441"/>
      <c r="N70" s="441"/>
      <c r="O70" s="178"/>
      <c r="P70" s="195">
        <f t="shared" si="15"/>
        <v>0</v>
      </c>
      <c r="Q70" s="244"/>
      <c r="R70" s="242"/>
      <c r="Y70" s="6"/>
    </row>
    <row r="71" spans="1:25" ht="16.5" customHeight="1">
      <c r="A71" s="509" t="s">
        <v>202</v>
      </c>
      <c r="B71" s="510"/>
      <c r="C71" s="441"/>
      <c r="D71" s="441"/>
      <c r="E71" s="441"/>
      <c r="F71" s="441"/>
      <c r="G71" s="441"/>
      <c r="H71" s="441"/>
      <c r="I71" s="441"/>
      <c r="J71" s="441"/>
      <c r="K71" s="441"/>
      <c r="L71" s="441"/>
      <c r="M71" s="441"/>
      <c r="N71" s="441"/>
      <c r="O71" s="178"/>
      <c r="P71" s="195">
        <f t="shared" si="15"/>
        <v>0</v>
      </c>
      <c r="Q71" s="244"/>
      <c r="R71" s="242"/>
      <c r="Y71" s="6"/>
    </row>
    <row r="72" spans="1:25" ht="16.5" customHeight="1">
      <c r="A72" s="509" t="s">
        <v>203</v>
      </c>
      <c r="B72" s="510"/>
      <c r="C72" s="441"/>
      <c r="D72" s="441"/>
      <c r="E72" s="441"/>
      <c r="F72" s="441"/>
      <c r="G72" s="441"/>
      <c r="H72" s="441"/>
      <c r="I72" s="441"/>
      <c r="J72" s="441"/>
      <c r="K72" s="441"/>
      <c r="L72" s="441"/>
      <c r="M72" s="441"/>
      <c r="N72" s="441"/>
      <c r="O72" s="178"/>
      <c r="P72" s="195">
        <f t="shared" si="15"/>
        <v>0</v>
      </c>
      <c r="Q72" s="244"/>
      <c r="R72" s="242"/>
      <c r="Y72" s="6"/>
    </row>
    <row r="73" spans="1:25" ht="16.5" customHeight="1">
      <c r="A73" s="509" t="s">
        <v>204</v>
      </c>
      <c r="B73" s="510"/>
      <c r="C73" s="441"/>
      <c r="D73" s="441"/>
      <c r="E73" s="441"/>
      <c r="F73" s="441"/>
      <c r="G73" s="441"/>
      <c r="H73" s="441"/>
      <c r="I73" s="441"/>
      <c r="J73" s="441"/>
      <c r="K73" s="441"/>
      <c r="L73" s="441"/>
      <c r="M73" s="441"/>
      <c r="N73" s="441"/>
      <c r="O73" s="178"/>
      <c r="P73" s="195">
        <f t="shared" si="15"/>
        <v>0</v>
      </c>
      <c r="Q73" s="244"/>
      <c r="R73" s="242"/>
      <c r="Y73" s="6"/>
    </row>
    <row r="74" spans="1:25" ht="16.5" customHeight="1">
      <c r="A74" s="509" t="s">
        <v>205</v>
      </c>
      <c r="B74" s="510"/>
      <c r="C74" s="441"/>
      <c r="D74" s="441"/>
      <c r="E74" s="441"/>
      <c r="F74" s="441"/>
      <c r="G74" s="441"/>
      <c r="H74" s="441"/>
      <c r="I74" s="441"/>
      <c r="J74" s="441"/>
      <c r="K74" s="441"/>
      <c r="L74" s="441"/>
      <c r="M74" s="441"/>
      <c r="N74" s="441"/>
      <c r="O74" s="178"/>
      <c r="P74" s="195">
        <f t="shared" si="15"/>
        <v>0</v>
      </c>
      <c r="Q74" s="244"/>
      <c r="R74" s="242"/>
      <c r="Y74" s="6"/>
    </row>
    <row r="75" spans="1:25" ht="16.5" customHeight="1">
      <c r="A75" s="509" t="s">
        <v>206</v>
      </c>
      <c r="B75" s="510"/>
      <c r="C75" s="183">
        <f>'4-Establishment Costs &amp; 8-Funds'!D57</f>
        <v>0</v>
      </c>
      <c r="D75" s="183">
        <f aca="true" t="shared" si="16" ref="D75:N75">C75</f>
        <v>0</v>
      </c>
      <c r="E75" s="183">
        <f t="shared" si="16"/>
        <v>0</v>
      </c>
      <c r="F75" s="183">
        <f t="shared" si="16"/>
        <v>0</v>
      </c>
      <c r="G75" s="183">
        <f t="shared" si="16"/>
        <v>0</v>
      </c>
      <c r="H75" s="183">
        <f t="shared" si="16"/>
        <v>0</v>
      </c>
      <c r="I75" s="183">
        <f t="shared" si="16"/>
        <v>0</v>
      </c>
      <c r="J75" s="183">
        <f t="shared" si="16"/>
        <v>0</v>
      </c>
      <c r="K75" s="183">
        <f t="shared" si="16"/>
        <v>0</v>
      </c>
      <c r="L75" s="183">
        <f t="shared" si="16"/>
        <v>0</v>
      </c>
      <c r="M75" s="183">
        <f t="shared" si="16"/>
        <v>0</v>
      </c>
      <c r="N75" s="183">
        <f t="shared" si="16"/>
        <v>0</v>
      </c>
      <c r="O75" s="178"/>
      <c r="P75" s="195">
        <f t="shared" si="15"/>
        <v>0</v>
      </c>
      <c r="Q75" s="244"/>
      <c r="R75" s="242"/>
      <c r="Y75" s="6"/>
    </row>
    <row r="76" spans="1:25" ht="16.5" customHeight="1">
      <c r="A76" s="509" t="s">
        <v>207</v>
      </c>
      <c r="B76" s="510"/>
      <c r="C76" s="183">
        <f>'4-Establishment Costs &amp; 8-Funds'!D68</f>
        <v>0</v>
      </c>
      <c r="D76" s="183">
        <f aca="true" t="shared" si="17" ref="D76:N76">C76</f>
        <v>0</v>
      </c>
      <c r="E76" s="183">
        <f t="shared" si="17"/>
        <v>0</v>
      </c>
      <c r="F76" s="183">
        <f t="shared" si="17"/>
        <v>0</v>
      </c>
      <c r="G76" s="183">
        <f t="shared" si="17"/>
        <v>0</v>
      </c>
      <c r="H76" s="183">
        <f t="shared" si="17"/>
        <v>0</v>
      </c>
      <c r="I76" s="183">
        <f t="shared" si="17"/>
        <v>0</v>
      </c>
      <c r="J76" s="183">
        <f t="shared" si="17"/>
        <v>0</v>
      </c>
      <c r="K76" s="183">
        <f t="shared" si="17"/>
        <v>0</v>
      </c>
      <c r="L76" s="183">
        <f t="shared" si="17"/>
        <v>0</v>
      </c>
      <c r="M76" s="183">
        <f t="shared" si="17"/>
        <v>0</v>
      </c>
      <c r="N76" s="183">
        <f t="shared" si="17"/>
        <v>0</v>
      </c>
      <c r="O76" s="178"/>
      <c r="P76" s="195">
        <f t="shared" si="15"/>
        <v>0</v>
      </c>
      <c r="Q76" s="244"/>
      <c r="R76" s="242"/>
      <c r="Y76" s="6"/>
    </row>
    <row r="77" spans="1:25" ht="16.5" customHeight="1">
      <c r="A77" s="509" t="s">
        <v>208</v>
      </c>
      <c r="B77" s="510"/>
      <c r="C77" s="441"/>
      <c r="D77" s="441"/>
      <c r="E77" s="441"/>
      <c r="F77" s="441"/>
      <c r="G77" s="441"/>
      <c r="H77" s="441"/>
      <c r="I77" s="441"/>
      <c r="J77" s="441"/>
      <c r="K77" s="441"/>
      <c r="L77" s="441"/>
      <c r="M77" s="441"/>
      <c r="N77" s="441"/>
      <c r="O77" s="178"/>
      <c r="P77" s="195">
        <f t="shared" si="15"/>
        <v>0</v>
      </c>
      <c r="Q77" s="244"/>
      <c r="R77" s="242"/>
      <c r="Y77" s="6"/>
    </row>
    <row r="78" spans="1:25" ht="16.5" customHeight="1">
      <c r="A78" s="509" t="s">
        <v>209</v>
      </c>
      <c r="B78" s="510"/>
      <c r="C78" s="443" t="s">
        <v>5</v>
      </c>
      <c r="D78" s="439"/>
      <c r="E78" s="439"/>
      <c r="F78" s="439"/>
      <c r="G78" s="439"/>
      <c r="H78" s="439"/>
      <c r="I78" s="439"/>
      <c r="J78" s="439"/>
      <c r="K78" s="439"/>
      <c r="L78" s="439"/>
      <c r="M78" s="439"/>
      <c r="N78" s="439"/>
      <c r="O78" s="178"/>
      <c r="P78" s="195">
        <f t="shared" si="15"/>
        <v>0</v>
      </c>
      <c r="Q78" s="244"/>
      <c r="R78" s="242"/>
      <c r="Y78" s="6"/>
    </row>
    <row r="79" spans="1:25" ht="16.5" customHeight="1">
      <c r="A79" s="509" t="s">
        <v>210</v>
      </c>
      <c r="B79" s="510"/>
      <c r="C79" s="183">
        <f>(+'3A&amp;B-Supplies (Sales) Mix'!D89)</f>
        <v>0</v>
      </c>
      <c r="D79" s="183">
        <f>(+'3A&amp;B-Supplies (Sales) Mix'!E89)</f>
        <v>0</v>
      </c>
      <c r="E79" s="183">
        <f>(+'3A&amp;B-Supplies (Sales) Mix'!F89)</f>
        <v>0</v>
      </c>
      <c r="F79" s="183">
        <f>(+'3A&amp;B-Supplies (Sales) Mix'!G89)</f>
        <v>0</v>
      </c>
      <c r="G79" s="183">
        <f>(+'3A&amp;B-Supplies (Sales) Mix'!H89)</f>
        <v>0</v>
      </c>
      <c r="H79" s="183">
        <f>(+'3A&amp;B-Supplies (Sales) Mix'!I89)</f>
        <v>0</v>
      </c>
      <c r="I79" s="183">
        <f>(+'3A&amp;B-Supplies (Sales) Mix'!J89)</f>
        <v>0</v>
      </c>
      <c r="J79" s="183">
        <f>(+'3A&amp;B-Supplies (Sales) Mix'!K89)</f>
        <v>0</v>
      </c>
      <c r="K79" s="183">
        <f>(+'3A&amp;B-Supplies (Sales) Mix'!L89)</f>
        <v>0</v>
      </c>
      <c r="L79" s="183">
        <f>(+'3A&amp;B-Supplies (Sales) Mix'!M89)</f>
        <v>0</v>
      </c>
      <c r="M79" s="183">
        <f>(+'3A&amp;B-Supplies (Sales) Mix'!N89)</f>
        <v>0</v>
      </c>
      <c r="N79" s="183">
        <f>(+'3A&amp;B-Supplies (Sales) Mix'!O89)</f>
        <v>0</v>
      </c>
      <c r="O79" s="178"/>
      <c r="P79" s="195">
        <f t="shared" si="15"/>
        <v>0</v>
      </c>
      <c r="Q79" s="244"/>
      <c r="R79" s="242"/>
      <c r="Y79" s="6"/>
    </row>
    <row r="80" spans="1:25" ht="16.5" customHeight="1">
      <c r="A80" s="509" t="s">
        <v>211</v>
      </c>
      <c r="B80" s="510"/>
      <c r="C80" s="439"/>
      <c r="D80" s="439"/>
      <c r="E80" s="439"/>
      <c r="F80" s="439"/>
      <c r="G80" s="439"/>
      <c r="H80" s="439"/>
      <c r="I80" s="439"/>
      <c r="J80" s="439"/>
      <c r="K80" s="439"/>
      <c r="L80" s="439"/>
      <c r="M80" s="439"/>
      <c r="N80" s="439"/>
      <c r="O80" s="178"/>
      <c r="P80" s="195">
        <f t="shared" si="15"/>
        <v>0</v>
      </c>
      <c r="Q80" s="244"/>
      <c r="R80" s="242"/>
      <c r="Y80" s="6"/>
    </row>
    <row r="81" spans="1:25" ht="16.5" customHeight="1">
      <c r="A81" s="509" t="s">
        <v>212</v>
      </c>
      <c r="B81" s="510"/>
      <c r="C81" s="439"/>
      <c r="D81" s="439"/>
      <c r="E81" s="439"/>
      <c r="F81" s="439"/>
      <c r="G81" s="439"/>
      <c r="H81" s="439"/>
      <c r="I81" s="439"/>
      <c r="J81" s="439"/>
      <c r="K81" s="439"/>
      <c r="L81" s="439"/>
      <c r="M81" s="439"/>
      <c r="N81" s="439"/>
      <c r="O81" s="178"/>
      <c r="P81" s="195">
        <f t="shared" si="15"/>
        <v>0</v>
      </c>
      <c r="Q81" s="244"/>
      <c r="R81" s="242"/>
      <c r="Y81" s="6"/>
    </row>
    <row r="82" spans="1:25" ht="16.5" customHeight="1">
      <c r="A82" s="509" t="s">
        <v>213</v>
      </c>
      <c r="B82" s="510"/>
      <c r="C82" s="439"/>
      <c r="D82" s="439"/>
      <c r="E82" s="439"/>
      <c r="F82" s="439"/>
      <c r="G82" s="439"/>
      <c r="H82" s="439"/>
      <c r="I82" s="439"/>
      <c r="J82" s="439"/>
      <c r="K82" s="439"/>
      <c r="L82" s="439"/>
      <c r="M82" s="439"/>
      <c r="N82" s="439"/>
      <c r="O82" s="178"/>
      <c r="P82" s="195">
        <f t="shared" si="15"/>
        <v>0</v>
      </c>
      <c r="Q82" s="244"/>
      <c r="R82" s="242"/>
      <c r="Y82" s="6"/>
    </row>
    <row r="83" spans="1:25" ht="16.5" customHeight="1">
      <c r="A83" s="509" t="s">
        <v>214</v>
      </c>
      <c r="B83" s="510"/>
      <c r="C83" s="439"/>
      <c r="D83" s="439"/>
      <c r="E83" s="439"/>
      <c r="F83" s="439"/>
      <c r="G83" s="439"/>
      <c r="H83" s="439"/>
      <c r="I83" s="439"/>
      <c r="J83" s="439"/>
      <c r="K83" s="439"/>
      <c r="L83" s="439"/>
      <c r="M83" s="439"/>
      <c r="N83" s="439"/>
      <c r="O83" s="178"/>
      <c r="P83" s="195">
        <f t="shared" si="15"/>
        <v>0</v>
      </c>
      <c r="Q83" s="244"/>
      <c r="R83" s="242"/>
      <c r="Y83" s="6"/>
    </row>
    <row r="84" spans="1:25" ht="16.5" customHeight="1">
      <c r="A84" s="509" t="s">
        <v>215</v>
      </c>
      <c r="B84" s="510"/>
      <c r="C84" s="439"/>
      <c r="D84" s="439"/>
      <c r="E84" s="439"/>
      <c r="F84" s="439"/>
      <c r="G84" s="439"/>
      <c r="H84" s="439"/>
      <c r="I84" s="439"/>
      <c r="J84" s="439"/>
      <c r="K84" s="439"/>
      <c r="L84" s="439"/>
      <c r="M84" s="439"/>
      <c r="N84" s="439"/>
      <c r="O84" s="178"/>
      <c r="P84" s="195">
        <f t="shared" si="15"/>
        <v>0</v>
      </c>
      <c r="Q84" s="244"/>
      <c r="R84" s="242"/>
      <c r="Y84" s="6"/>
    </row>
    <row r="85" spans="1:25" ht="16.5" customHeight="1">
      <c r="A85" s="511" t="str">
        <f>A34</f>
        <v>Other -</v>
      </c>
      <c r="B85" s="512"/>
      <c r="C85" s="439"/>
      <c r="D85" s="439"/>
      <c r="E85" s="439"/>
      <c r="F85" s="439"/>
      <c r="G85" s="439"/>
      <c r="H85" s="439"/>
      <c r="I85" s="439"/>
      <c r="J85" s="439"/>
      <c r="K85" s="439"/>
      <c r="L85" s="439"/>
      <c r="M85" s="439"/>
      <c r="N85" s="439"/>
      <c r="O85" s="178"/>
      <c r="P85" s="195">
        <f t="shared" si="15"/>
        <v>0</v>
      </c>
      <c r="Q85" s="244"/>
      <c r="R85" s="242"/>
      <c r="Y85" s="6"/>
    </row>
    <row r="86" spans="1:25" ht="16.5" customHeight="1" thickBot="1">
      <c r="A86" s="511" t="str">
        <f>A35</f>
        <v>Other -</v>
      </c>
      <c r="B86" s="512"/>
      <c r="C86" s="439"/>
      <c r="D86" s="439"/>
      <c r="E86" s="439"/>
      <c r="F86" s="439"/>
      <c r="G86" s="439"/>
      <c r="H86" s="439"/>
      <c r="I86" s="439"/>
      <c r="J86" s="439"/>
      <c r="K86" s="439"/>
      <c r="L86" s="439"/>
      <c r="M86" s="439"/>
      <c r="N86" s="439"/>
      <c r="O86" s="178"/>
      <c r="P86" s="195">
        <f t="shared" si="15"/>
        <v>0</v>
      </c>
      <c r="Q86" s="244"/>
      <c r="R86" s="242"/>
      <c r="Y86" s="6"/>
    </row>
    <row r="87" spans="1:25" ht="16.5" customHeight="1" thickTop="1">
      <c r="A87" s="507" t="s">
        <v>448</v>
      </c>
      <c r="B87" s="508"/>
      <c r="C87" s="196">
        <f aca="true" t="shared" si="18" ref="C87:N87">SUM(C65:C86)</f>
        <v>0</v>
      </c>
      <c r="D87" s="196">
        <f t="shared" si="18"/>
        <v>0</v>
      </c>
      <c r="E87" s="196">
        <f t="shared" si="18"/>
        <v>0</v>
      </c>
      <c r="F87" s="196">
        <f t="shared" si="18"/>
        <v>0</v>
      </c>
      <c r="G87" s="196">
        <f t="shared" si="18"/>
        <v>0</v>
      </c>
      <c r="H87" s="196">
        <f t="shared" si="18"/>
        <v>0</v>
      </c>
      <c r="I87" s="196">
        <f t="shared" si="18"/>
        <v>0</v>
      </c>
      <c r="J87" s="196">
        <f t="shared" si="18"/>
        <v>0</v>
      </c>
      <c r="K87" s="196">
        <f t="shared" si="18"/>
        <v>0</v>
      </c>
      <c r="L87" s="196">
        <f t="shared" si="18"/>
        <v>0</v>
      </c>
      <c r="M87" s="196">
        <f t="shared" si="18"/>
        <v>0</v>
      </c>
      <c r="N87" s="196">
        <f t="shared" si="18"/>
        <v>0</v>
      </c>
      <c r="O87" s="173"/>
      <c r="P87" s="197">
        <f>IF(((SUM(P65:P86))=(SUM(C87:N87))),SUM(P65:P86),#VALUE!)</f>
        <v>0</v>
      </c>
      <c r="Q87" s="244"/>
      <c r="R87" s="242"/>
      <c r="Y87" s="6"/>
    </row>
    <row r="88" spans="1:25" ht="12" customHeight="1">
      <c r="A88" s="2"/>
      <c r="B88" s="2"/>
      <c r="C88" s="175"/>
      <c r="D88" s="175"/>
      <c r="E88" s="175"/>
      <c r="F88" s="175"/>
      <c r="G88" s="175"/>
      <c r="H88" s="175"/>
      <c r="I88" s="175"/>
      <c r="J88" s="175"/>
      <c r="K88" s="175"/>
      <c r="L88" s="175"/>
      <c r="M88" s="175"/>
      <c r="N88" s="175"/>
      <c r="O88" s="2"/>
      <c r="P88" s="175"/>
      <c r="Q88" s="240"/>
      <c r="R88" s="6"/>
      <c r="Y88" s="6"/>
    </row>
    <row r="89" spans="1:25" ht="16.5" customHeight="1">
      <c r="A89" s="502" t="s">
        <v>450</v>
      </c>
      <c r="B89" s="503"/>
      <c r="C89" s="185">
        <f aca="true" t="shared" si="19" ref="C89:N89">ROUND((C87-(C67+C70+C75+C76))*0.1,0)</f>
        <v>0</v>
      </c>
      <c r="D89" s="185">
        <f t="shared" si="19"/>
        <v>0</v>
      </c>
      <c r="E89" s="185">
        <f t="shared" si="19"/>
        <v>0</v>
      </c>
      <c r="F89" s="185">
        <f t="shared" si="19"/>
        <v>0</v>
      </c>
      <c r="G89" s="185">
        <f t="shared" si="19"/>
        <v>0</v>
      </c>
      <c r="H89" s="185">
        <f t="shared" si="19"/>
        <v>0</v>
      </c>
      <c r="I89" s="185">
        <f t="shared" si="19"/>
        <v>0</v>
      </c>
      <c r="J89" s="185">
        <f t="shared" si="19"/>
        <v>0</v>
      </c>
      <c r="K89" s="185">
        <f t="shared" si="19"/>
        <v>0</v>
      </c>
      <c r="L89" s="185">
        <f t="shared" si="19"/>
        <v>0</v>
      </c>
      <c r="M89" s="185">
        <f t="shared" si="19"/>
        <v>0</v>
      </c>
      <c r="N89" s="185">
        <f t="shared" si="19"/>
        <v>0</v>
      </c>
      <c r="O89" s="178"/>
      <c r="P89" s="195">
        <f>SUM(C89:N89)</f>
        <v>0</v>
      </c>
      <c r="Q89" s="244"/>
      <c r="R89" s="242"/>
      <c r="Y89" s="6"/>
    </row>
    <row r="90" spans="1:25" ht="16.5" customHeight="1">
      <c r="A90" s="502" t="s">
        <v>216</v>
      </c>
      <c r="B90" s="503"/>
      <c r="C90" s="446">
        <f aca="true" t="shared" si="20" ref="C90:N90">C60-C89</f>
        <v>0</v>
      </c>
      <c r="D90" s="446">
        <f t="shared" si="20"/>
        <v>0</v>
      </c>
      <c r="E90" s="446">
        <f t="shared" si="20"/>
        <v>0</v>
      </c>
      <c r="F90" s="446">
        <f t="shared" si="20"/>
        <v>0</v>
      </c>
      <c r="G90" s="446">
        <f t="shared" si="20"/>
        <v>0</v>
      </c>
      <c r="H90" s="446">
        <f t="shared" si="20"/>
        <v>0</v>
      </c>
      <c r="I90" s="446">
        <f t="shared" si="20"/>
        <v>0</v>
      </c>
      <c r="J90" s="446">
        <f t="shared" si="20"/>
        <v>0</v>
      </c>
      <c r="K90" s="446">
        <f t="shared" si="20"/>
        <v>0</v>
      </c>
      <c r="L90" s="446">
        <f t="shared" si="20"/>
        <v>0</v>
      </c>
      <c r="M90" s="446">
        <f t="shared" si="20"/>
        <v>0</v>
      </c>
      <c r="N90" s="446">
        <f t="shared" si="20"/>
        <v>0</v>
      </c>
      <c r="O90" s="178"/>
      <c r="P90" s="195">
        <f>IF((((P60-P89))=(SUM(C90:N90))),(P60-P89),#VALUE!)</f>
        <v>0</v>
      </c>
      <c r="Q90" s="244"/>
      <c r="R90" s="363" t="s">
        <v>415</v>
      </c>
      <c r="Y90" s="6"/>
    </row>
    <row r="91" spans="1:25" ht="15.75" customHeight="1">
      <c r="A91" s="502" t="s">
        <v>217</v>
      </c>
      <c r="B91" s="503"/>
      <c r="C91" s="446">
        <f>SUM(L39:N39)</f>
        <v>0</v>
      </c>
      <c r="D91" s="448"/>
      <c r="E91" s="448"/>
      <c r="F91" s="446">
        <f>SUM(C90:E90)</f>
        <v>0</v>
      </c>
      <c r="G91" s="448"/>
      <c r="H91" s="448"/>
      <c r="I91" s="446">
        <f>SUM(F90:H90)</f>
        <v>0</v>
      </c>
      <c r="J91" s="448"/>
      <c r="K91" s="448"/>
      <c r="L91" s="446">
        <f>SUM(I90:K90)</f>
        <v>0</v>
      </c>
      <c r="M91" s="448"/>
      <c r="N91" s="448"/>
      <c r="O91" s="178"/>
      <c r="P91" s="195">
        <f>SUM(C91:N91)</f>
        <v>0</v>
      </c>
      <c r="Q91" s="244"/>
      <c r="R91" s="363" t="s">
        <v>415</v>
      </c>
      <c r="Y91" s="6"/>
    </row>
    <row r="92" spans="1:25" ht="15.75" customHeight="1">
      <c r="A92" s="184"/>
      <c r="B92" s="184"/>
      <c r="C92" s="180"/>
      <c r="D92" s="180"/>
      <c r="E92" s="180"/>
      <c r="F92" s="180"/>
      <c r="G92" s="180"/>
      <c r="H92" s="180"/>
      <c r="I92" s="180"/>
      <c r="J92" s="180"/>
      <c r="K92" s="180"/>
      <c r="L92" s="180"/>
      <c r="M92" s="180"/>
      <c r="N92" s="180"/>
      <c r="P92" s="180"/>
      <c r="Q92" s="240"/>
      <c r="R92" s="6"/>
      <c r="Y92" s="6"/>
    </row>
    <row r="93" spans="1:25" ht="16.5" customHeight="1">
      <c r="A93" s="506" t="s">
        <v>218</v>
      </c>
      <c r="B93" s="506"/>
      <c r="C93" s="2"/>
      <c r="D93" s="2"/>
      <c r="E93" s="2"/>
      <c r="F93" s="2"/>
      <c r="G93" s="2"/>
      <c r="H93" s="2"/>
      <c r="I93" s="2"/>
      <c r="J93" s="2"/>
      <c r="K93" s="2"/>
      <c r="L93" s="2"/>
      <c r="M93" s="2"/>
      <c r="N93" s="2"/>
      <c r="O93" s="2"/>
      <c r="P93" s="2"/>
      <c r="Q93" s="240"/>
      <c r="R93" s="6"/>
      <c r="Y93" s="6"/>
    </row>
    <row r="94" spans="1:25" ht="16.5" customHeight="1">
      <c r="A94" s="502" t="s">
        <v>219</v>
      </c>
      <c r="B94" s="503"/>
      <c r="C94" s="293">
        <f>'1A&amp;B-Drawings Budget'!B73</f>
        <v>0</v>
      </c>
      <c r="D94" s="293">
        <f>'1A&amp;B-Drawings Budget'!C73</f>
        <v>0</v>
      </c>
      <c r="E94" s="293">
        <f>'1A&amp;B-Drawings Budget'!D73</f>
        <v>0</v>
      </c>
      <c r="F94" s="293">
        <f>'1A&amp;B-Drawings Budget'!E73</f>
        <v>0</v>
      </c>
      <c r="G94" s="293">
        <f>'1A&amp;B-Drawings Budget'!F73</f>
        <v>0</v>
      </c>
      <c r="H94" s="293">
        <f>'1A&amp;B-Drawings Budget'!G73</f>
        <v>0</v>
      </c>
      <c r="I94" s="293">
        <f>'1A&amp;B-Drawings Budget'!H73</f>
        <v>0</v>
      </c>
      <c r="J94" s="293">
        <f>'1A&amp;B-Drawings Budget'!I73</f>
        <v>0</v>
      </c>
      <c r="K94" s="293">
        <f>'1A&amp;B-Drawings Budget'!J73</f>
        <v>0</v>
      </c>
      <c r="L94" s="293">
        <f>'1A&amp;B-Drawings Budget'!K73</f>
        <v>0</v>
      </c>
      <c r="M94" s="293">
        <f>'1A&amp;B-Drawings Budget'!L73</f>
        <v>0</v>
      </c>
      <c r="N94" s="293">
        <f>'1A&amp;B-Drawings Budget'!M73</f>
        <v>0</v>
      </c>
      <c r="O94" s="178"/>
      <c r="P94" s="107">
        <f>SUM(C94:N94)</f>
        <v>0</v>
      </c>
      <c r="Q94" s="244"/>
      <c r="R94" s="242"/>
      <c r="Y94" s="6"/>
    </row>
    <row r="95" spans="1:25" ht="16.5" customHeight="1">
      <c r="A95" s="502" t="s">
        <v>220</v>
      </c>
      <c r="B95" s="503"/>
      <c r="C95" s="293">
        <f>C97*(L5+L6+M5+M6+N5+N6)</f>
        <v>0</v>
      </c>
      <c r="D95" s="293"/>
      <c r="E95" s="293"/>
      <c r="F95" s="293">
        <f>F97*(C56+C57+D56+D57+E56+E57)</f>
        <v>0</v>
      </c>
      <c r="G95" s="293"/>
      <c r="H95" s="293"/>
      <c r="I95" s="293">
        <f>I97*(F56+F57+G56+G57+H56+H57)</f>
        <v>0</v>
      </c>
      <c r="J95" s="293">
        <f>J97*(G56+G57+H56+H57+I56+I57)</f>
        <v>0</v>
      </c>
      <c r="K95" s="293"/>
      <c r="L95" s="293">
        <f>L97*(I56+I57+J56+J57+K56+K57)</f>
        <v>0</v>
      </c>
      <c r="M95" s="293"/>
      <c r="N95" s="293"/>
      <c r="O95" s="178"/>
      <c r="P95" s="107">
        <f>SUM(C95:N95)</f>
        <v>0</v>
      </c>
      <c r="Q95" s="244"/>
      <c r="R95" s="242"/>
      <c r="Y95" s="6"/>
    </row>
    <row r="96" spans="1:25" ht="16.5" customHeight="1">
      <c r="A96" s="504" t="s">
        <v>447</v>
      </c>
      <c r="B96" s="505"/>
      <c r="C96" s="299">
        <f aca="true" t="shared" si="21" ref="C96:N96">SUM(C87+C89+C91+C94+C95)</f>
        <v>0</v>
      </c>
      <c r="D96" s="299">
        <f t="shared" si="21"/>
        <v>0</v>
      </c>
      <c r="E96" s="299">
        <f t="shared" si="21"/>
        <v>0</v>
      </c>
      <c r="F96" s="299">
        <f t="shared" si="21"/>
        <v>0</v>
      </c>
      <c r="G96" s="299">
        <f t="shared" si="21"/>
        <v>0</v>
      </c>
      <c r="H96" s="299">
        <f t="shared" si="21"/>
        <v>0</v>
      </c>
      <c r="I96" s="299">
        <f t="shared" si="21"/>
        <v>0</v>
      </c>
      <c r="J96" s="299">
        <f t="shared" si="21"/>
        <v>0</v>
      </c>
      <c r="K96" s="299">
        <f t="shared" si="21"/>
        <v>0</v>
      </c>
      <c r="L96" s="299">
        <f t="shared" si="21"/>
        <v>0</v>
      </c>
      <c r="M96" s="299">
        <f t="shared" si="21"/>
        <v>0</v>
      </c>
      <c r="N96" s="299">
        <f t="shared" si="21"/>
        <v>0</v>
      </c>
      <c r="O96" s="178"/>
      <c r="P96" s="300">
        <f>IF(((SUM(P87+P89+P91+P94+P95))=(SUM(C96:N96))),SUM(P87+P89+P91+P94+P95),#VALUE!)</f>
        <v>0</v>
      </c>
      <c r="Q96" s="244"/>
      <c r="R96" s="242"/>
      <c r="Y96" s="6"/>
    </row>
    <row r="97" spans="1:25" ht="16.5" customHeight="1">
      <c r="A97" s="502" t="s">
        <v>221</v>
      </c>
      <c r="B97" s="503"/>
      <c r="C97" s="304">
        <f>'6A&amp;B-Profit and Loss'!M73</f>
        <v>0</v>
      </c>
      <c r="D97" s="306"/>
      <c r="E97" s="305"/>
      <c r="F97" s="298">
        <f>C97</f>
        <v>0</v>
      </c>
      <c r="G97" s="306"/>
      <c r="H97" s="289"/>
      <c r="I97" s="298">
        <f>F97</f>
        <v>0</v>
      </c>
      <c r="J97" s="306"/>
      <c r="K97" s="289"/>
      <c r="L97" s="298">
        <f>I97</f>
        <v>0</v>
      </c>
      <c r="M97" s="306"/>
      <c r="N97" s="289"/>
      <c r="O97" s="291"/>
      <c r="P97" s="175"/>
      <c r="Q97" s="240"/>
      <c r="R97" s="6"/>
      <c r="Y97" s="6"/>
    </row>
    <row r="98" spans="1:25" ht="16.5" customHeight="1">
      <c r="A98" s="176"/>
      <c r="B98" s="176"/>
      <c r="C98" s="176"/>
      <c r="D98" s="176"/>
      <c r="E98" s="291"/>
      <c r="F98" s="176"/>
      <c r="G98" s="176"/>
      <c r="H98" s="291"/>
      <c r="I98" s="176"/>
      <c r="J98" s="176"/>
      <c r="K98" s="291"/>
      <c r="L98" s="176"/>
      <c r="M98" s="176"/>
      <c r="N98" s="291"/>
      <c r="O98" s="176"/>
      <c r="P98" s="176"/>
      <c r="Q98" s="240"/>
      <c r="R98" s="6"/>
      <c r="Y98" s="6"/>
    </row>
    <row r="99" spans="1:25" ht="16.5" customHeight="1">
      <c r="A99" s="502" t="s">
        <v>222</v>
      </c>
      <c r="B99" s="503"/>
      <c r="C99" s="294">
        <f>P50</f>
        <v>0</v>
      </c>
      <c r="D99" s="294">
        <f>C$101</f>
        <v>0</v>
      </c>
      <c r="E99" s="294">
        <f aca="true" t="shared" si="22" ref="E99:N99">D101</f>
        <v>0</v>
      </c>
      <c r="F99" s="294">
        <f t="shared" si="22"/>
        <v>0</v>
      </c>
      <c r="G99" s="294">
        <f t="shared" si="22"/>
        <v>0</v>
      </c>
      <c r="H99" s="294">
        <f t="shared" si="22"/>
        <v>0</v>
      </c>
      <c r="I99" s="294">
        <f t="shared" si="22"/>
        <v>0</v>
      </c>
      <c r="J99" s="294">
        <f t="shared" si="22"/>
        <v>0</v>
      </c>
      <c r="K99" s="294">
        <f t="shared" si="22"/>
        <v>0</v>
      </c>
      <c r="L99" s="294">
        <f t="shared" si="22"/>
        <v>0</v>
      </c>
      <c r="M99" s="294">
        <f t="shared" si="22"/>
        <v>0</v>
      </c>
      <c r="N99" s="294">
        <f t="shared" si="22"/>
        <v>0</v>
      </c>
      <c r="O99" s="178"/>
      <c r="Q99" s="240"/>
      <c r="R99" s="6"/>
      <c r="Y99" s="6"/>
    </row>
    <row r="100" spans="1:25" ht="16.5" customHeight="1">
      <c r="A100" s="502" t="s">
        <v>223</v>
      </c>
      <c r="B100" s="503"/>
      <c r="C100" s="294">
        <f aca="true" t="shared" si="23" ref="C100:N100">C61-C96</f>
        <v>0</v>
      </c>
      <c r="D100" s="294">
        <f t="shared" si="23"/>
        <v>0</v>
      </c>
      <c r="E100" s="294">
        <f t="shared" si="23"/>
        <v>0</v>
      </c>
      <c r="F100" s="294">
        <f t="shared" si="23"/>
        <v>0</v>
      </c>
      <c r="G100" s="294">
        <f t="shared" si="23"/>
        <v>0</v>
      </c>
      <c r="H100" s="294">
        <f t="shared" si="23"/>
        <v>0</v>
      </c>
      <c r="I100" s="294">
        <f t="shared" si="23"/>
        <v>0</v>
      </c>
      <c r="J100" s="294">
        <f t="shared" si="23"/>
        <v>0</v>
      </c>
      <c r="K100" s="294">
        <f t="shared" si="23"/>
        <v>0</v>
      </c>
      <c r="L100" s="294">
        <f t="shared" si="23"/>
        <v>0</v>
      </c>
      <c r="M100" s="294">
        <f t="shared" si="23"/>
        <v>0</v>
      </c>
      <c r="N100" s="294">
        <f t="shared" si="23"/>
        <v>0</v>
      </c>
      <c r="O100" s="178"/>
      <c r="P100" s="176"/>
      <c r="Q100" s="240"/>
      <c r="R100" s="6"/>
      <c r="Y100" s="6"/>
    </row>
    <row r="101" spans="1:25" ht="16.5" customHeight="1">
      <c r="A101" s="504" t="s">
        <v>224</v>
      </c>
      <c r="B101" s="505"/>
      <c r="C101" s="301">
        <f aca="true" t="shared" si="24" ref="C101:N101">C99+C100</f>
        <v>0</v>
      </c>
      <c r="D101" s="301">
        <f t="shared" si="24"/>
        <v>0</v>
      </c>
      <c r="E101" s="301">
        <f t="shared" si="24"/>
        <v>0</v>
      </c>
      <c r="F101" s="301">
        <f t="shared" si="24"/>
        <v>0</v>
      </c>
      <c r="G101" s="301">
        <f t="shared" si="24"/>
        <v>0</v>
      </c>
      <c r="H101" s="301">
        <f t="shared" si="24"/>
        <v>0</v>
      </c>
      <c r="I101" s="301">
        <f t="shared" si="24"/>
        <v>0</v>
      </c>
      <c r="J101" s="301">
        <f t="shared" si="24"/>
        <v>0</v>
      </c>
      <c r="K101" s="301">
        <f t="shared" si="24"/>
        <v>0</v>
      </c>
      <c r="L101" s="301">
        <f t="shared" si="24"/>
        <v>0</v>
      </c>
      <c r="M101" s="301">
        <f t="shared" si="24"/>
        <v>0</v>
      </c>
      <c r="N101" s="301">
        <f t="shared" si="24"/>
        <v>0</v>
      </c>
      <c r="O101" s="173"/>
      <c r="P101" s="299">
        <f>N101</f>
        <v>0</v>
      </c>
      <c r="Q101" s="244"/>
      <c r="R101" s="337" t="s">
        <v>390</v>
      </c>
      <c r="Y101" s="6"/>
    </row>
    <row r="102" spans="1:25" ht="16.5" customHeight="1">
      <c r="A102" s="190" t="s">
        <v>226</v>
      </c>
      <c r="B102" s="190"/>
      <c r="C102" s="191"/>
      <c r="D102" s="191"/>
      <c r="E102" s="191"/>
      <c r="F102" s="191"/>
      <c r="G102" s="191"/>
      <c r="H102" s="191"/>
      <c r="I102" s="191"/>
      <c r="J102" s="191"/>
      <c r="K102" s="191"/>
      <c r="L102" s="191"/>
      <c r="M102" s="191"/>
      <c r="N102" s="191"/>
      <c r="O102" s="192"/>
      <c r="P102" s="191"/>
      <c r="Q102" s="240"/>
      <c r="R102" s="6"/>
      <c r="Y102" s="6"/>
    </row>
    <row r="103" spans="17:25" ht="16.5" customHeight="1">
      <c r="Q103" s="240"/>
      <c r="R103" s="6"/>
      <c r="Y103" s="6"/>
    </row>
    <row r="104" spans="17:25" ht="16.5" customHeight="1">
      <c r="Q104" s="240"/>
      <c r="R104" s="6"/>
      <c r="Y104" s="6"/>
    </row>
    <row r="105" spans="17:25" ht="16.5" customHeight="1">
      <c r="Q105" s="240"/>
      <c r="R105" s="6"/>
      <c r="Y105" s="6"/>
    </row>
    <row r="106" spans="17:25" ht="16.5" customHeight="1">
      <c r="Q106" s="240"/>
      <c r="R106" s="6"/>
      <c r="Y106" s="6"/>
    </row>
    <row r="107" spans="3:25" ht="16.5" customHeight="1">
      <c r="C107" s="188"/>
      <c r="Q107" s="240"/>
      <c r="R107" s="6"/>
      <c r="Y107" s="6"/>
    </row>
    <row r="108" spans="17:25" ht="16.5" customHeight="1">
      <c r="Q108" s="240"/>
      <c r="R108" s="6"/>
      <c r="Y108" s="6"/>
    </row>
    <row r="109" spans="17:25" ht="16.5" customHeight="1">
      <c r="Q109" s="240"/>
      <c r="R109" s="6"/>
      <c r="Y109" s="6"/>
    </row>
    <row r="110" spans="17:25" ht="16.5" customHeight="1">
      <c r="Q110" s="240"/>
      <c r="R110" s="6"/>
      <c r="Y110" s="6"/>
    </row>
    <row r="111" spans="17:25" ht="16.5" customHeight="1">
      <c r="Q111" s="240"/>
      <c r="R111" s="6"/>
      <c r="Y111" s="6"/>
    </row>
    <row r="112" spans="17:25" ht="16.5" customHeight="1">
      <c r="Q112" s="240"/>
      <c r="R112" s="6"/>
      <c r="Y112" s="6"/>
    </row>
    <row r="113" spans="17:25" ht="16.5" customHeight="1">
      <c r="Q113" s="240"/>
      <c r="R113" s="6"/>
      <c r="Y113" s="6"/>
    </row>
    <row r="114" spans="17:25" ht="16.5" customHeight="1">
      <c r="Q114" s="240"/>
      <c r="R114" s="6"/>
      <c r="Y114" s="6"/>
    </row>
    <row r="115" spans="17:25" ht="16.5" customHeight="1">
      <c r="Q115" s="240"/>
      <c r="R115" s="6"/>
      <c r="Y115" s="6"/>
    </row>
    <row r="116" spans="17:25" ht="16.5" customHeight="1">
      <c r="Q116" s="240"/>
      <c r="R116" s="6"/>
      <c r="Y116" s="6"/>
    </row>
    <row r="117" spans="17:25" ht="16.5" customHeight="1">
      <c r="Q117" s="240"/>
      <c r="R117" s="6"/>
      <c r="Y117" s="6"/>
    </row>
    <row r="118" spans="17:25" ht="16.5" customHeight="1">
      <c r="Q118" s="240"/>
      <c r="R118" s="6"/>
      <c r="Y118" s="6"/>
    </row>
    <row r="119" spans="17:25" ht="16.5" customHeight="1">
      <c r="Q119" s="240"/>
      <c r="R119" s="6"/>
      <c r="Y119" s="6"/>
    </row>
    <row r="120" spans="17:25" ht="16.5" customHeight="1">
      <c r="Q120" s="240"/>
      <c r="R120" s="6"/>
      <c r="Y120" s="6"/>
    </row>
    <row r="121" spans="17:25" ht="16.5" customHeight="1">
      <c r="Q121" s="240"/>
      <c r="R121" s="6"/>
      <c r="Y121" s="6"/>
    </row>
    <row r="122" spans="17:25" ht="16.5" customHeight="1">
      <c r="Q122" s="240"/>
      <c r="R122" s="6"/>
      <c r="Y122" s="6"/>
    </row>
    <row r="123" spans="17:25" ht="16.5" customHeight="1">
      <c r="Q123" s="240"/>
      <c r="R123" s="6"/>
      <c r="Y123" s="6"/>
    </row>
    <row r="124" spans="17:25" ht="16.5" customHeight="1">
      <c r="Q124" s="240"/>
      <c r="R124" s="6"/>
      <c r="Y124" s="6"/>
    </row>
    <row r="125" spans="17:25" ht="16.5" customHeight="1">
      <c r="Q125" s="240"/>
      <c r="R125" s="6"/>
      <c r="Y125" s="6"/>
    </row>
    <row r="126" spans="17:25" ht="16.5" customHeight="1">
      <c r="Q126" s="240"/>
      <c r="R126" s="6"/>
      <c r="Y126" s="6"/>
    </row>
    <row r="127" spans="17:25" ht="16.5" customHeight="1">
      <c r="Q127" s="240"/>
      <c r="R127" s="6"/>
      <c r="Y127" s="6"/>
    </row>
    <row r="128" spans="17:25" ht="16.5" customHeight="1">
      <c r="Q128" s="240"/>
      <c r="R128" s="6"/>
      <c r="Y128" s="6"/>
    </row>
    <row r="129" spans="17:25" ht="16.5" customHeight="1">
      <c r="Q129" s="240"/>
      <c r="R129" s="6"/>
      <c r="Y129" s="6"/>
    </row>
    <row r="130" spans="17:25" ht="16.5" customHeight="1">
      <c r="Q130" s="240"/>
      <c r="R130" s="6"/>
      <c r="Y130" s="6"/>
    </row>
    <row r="131" spans="17:25" ht="16.5" customHeight="1">
      <c r="Q131" s="240"/>
      <c r="R131" s="6"/>
      <c r="Y131" s="6"/>
    </row>
    <row r="132" spans="17:25" ht="16.5" customHeight="1">
      <c r="Q132" s="240"/>
      <c r="R132" s="6"/>
      <c r="Y132" s="6"/>
    </row>
    <row r="133" spans="17:25" ht="16.5" customHeight="1">
      <c r="Q133" s="240"/>
      <c r="R133" s="6"/>
      <c r="Y133" s="6"/>
    </row>
    <row r="134" spans="17:25" ht="16.5" customHeight="1">
      <c r="Q134" s="240"/>
      <c r="R134" s="6"/>
      <c r="Y134" s="6"/>
    </row>
    <row r="135" spans="17:25" ht="16.5" customHeight="1">
      <c r="Q135" s="240"/>
      <c r="R135" s="6"/>
      <c r="Y135" s="6"/>
    </row>
    <row r="136" spans="17:25" ht="16.5" customHeight="1">
      <c r="Q136" s="240"/>
      <c r="R136" s="6"/>
      <c r="Y136" s="6"/>
    </row>
    <row r="137" spans="17:25" ht="16.5" customHeight="1">
      <c r="Q137" s="240"/>
      <c r="R137" s="6"/>
      <c r="Y137" s="6"/>
    </row>
    <row r="138" spans="17:25" ht="16.5" customHeight="1">
      <c r="Q138" s="240"/>
      <c r="R138" s="6"/>
      <c r="Y138" s="6"/>
    </row>
    <row r="139" spans="17:25" ht="16.5" customHeight="1">
      <c r="Q139" s="240"/>
      <c r="R139" s="6"/>
      <c r="Y139" s="6"/>
    </row>
    <row r="140" spans="17:25" ht="16.5" customHeight="1">
      <c r="Q140" s="240"/>
      <c r="R140" s="6"/>
      <c r="Y140" s="6"/>
    </row>
    <row r="141" spans="17:25" ht="16.5" customHeight="1">
      <c r="Q141" s="240"/>
      <c r="R141" s="6"/>
      <c r="Y141" s="6"/>
    </row>
    <row r="142" spans="17:25" ht="16.5" customHeight="1">
      <c r="Q142" s="240"/>
      <c r="R142" s="6"/>
      <c r="Y142" s="6"/>
    </row>
    <row r="143" spans="17:25" ht="16.5" customHeight="1">
      <c r="Q143" s="240"/>
      <c r="R143" s="6"/>
      <c r="Y143" s="6"/>
    </row>
    <row r="144" spans="17:25" ht="16.5" customHeight="1">
      <c r="Q144" s="240"/>
      <c r="R144" s="6"/>
      <c r="Y144" s="6"/>
    </row>
    <row r="145" spans="17:25" ht="16.5" customHeight="1">
      <c r="Q145" s="240"/>
      <c r="R145" s="6"/>
      <c r="Y145" s="6"/>
    </row>
    <row r="146" spans="17:25" ht="16.5" customHeight="1">
      <c r="Q146" s="240"/>
      <c r="R146" s="6"/>
      <c r="Y146" s="6"/>
    </row>
    <row r="147" spans="17:25" ht="16.5" customHeight="1">
      <c r="Q147" s="240"/>
      <c r="R147" s="6"/>
      <c r="Y147" s="6"/>
    </row>
    <row r="148" spans="17:25" ht="16.5" customHeight="1">
      <c r="Q148" s="240"/>
      <c r="R148" s="6"/>
      <c r="Y148" s="6"/>
    </row>
    <row r="149" spans="17:25" ht="16.5" customHeight="1">
      <c r="Q149" s="240"/>
      <c r="R149" s="6"/>
      <c r="Y149" s="6"/>
    </row>
    <row r="150" spans="17:25" ht="16.5" customHeight="1">
      <c r="Q150" s="240"/>
      <c r="R150" s="6"/>
      <c r="Y150" s="6"/>
    </row>
    <row r="151" spans="17:25" ht="16.5" customHeight="1">
      <c r="Q151" s="240"/>
      <c r="R151" s="6"/>
      <c r="Y151" s="6"/>
    </row>
    <row r="152" spans="17:25" ht="16.5" customHeight="1">
      <c r="Q152" s="240"/>
      <c r="R152" s="6"/>
      <c r="Y152" s="6"/>
    </row>
    <row r="153" spans="17:25" ht="16.5" customHeight="1">
      <c r="Q153" s="240"/>
      <c r="R153" s="6"/>
      <c r="Y153" s="6"/>
    </row>
    <row r="154" spans="17:25" ht="16.5" customHeight="1">
      <c r="Q154" s="240"/>
      <c r="R154" s="6"/>
      <c r="Y154" s="6"/>
    </row>
    <row r="155" spans="17:25" ht="16.5" customHeight="1">
      <c r="Q155" s="240"/>
      <c r="R155" s="6"/>
      <c r="Y155" s="6"/>
    </row>
    <row r="156" spans="17:25" ht="16.5" customHeight="1">
      <c r="Q156" s="240"/>
      <c r="R156" s="6"/>
      <c r="Y156" s="6"/>
    </row>
    <row r="157" spans="17:25" ht="16.5" customHeight="1">
      <c r="Q157" s="240"/>
      <c r="R157" s="6"/>
      <c r="Y157" s="6"/>
    </row>
  </sheetData>
  <sheetProtection sheet="1" objects="1" scenarios="1"/>
  <mergeCells count="44">
    <mergeCell ref="R5:S7"/>
    <mergeCell ref="A60:B60"/>
    <mergeCell ref="R56:S58"/>
    <mergeCell ref="A55:B55"/>
    <mergeCell ref="A56:B56"/>
    <mergeCell ref="A57:B57"/>
    <mergeCell ref="A58:B58"/>
    <mergeCell ref="A59:B59"/>
    <mergeCell ref="A62:B62"/>
    <mergeCell ref="A61:B61"/>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86:B86"/>
    <mergeCell ref="A87:B87"/>
    <mergeCell ref="A89:B89"/>
    <mergeCell ref="A90:B90"/>
    <mergeCell ref="A91:B91"/>
    <mergeCell ref="A94:B94"/>
    <mergeCell ref="A96:B96"/>
    <mergeCell ref="A93:B93"/>
    <mergeCell ref="A95:B95"/>
    <mergeCell ref="A97:B97"/>
    <mergeCell ref="A99:B99"/>
    <mergeCell ref="A100:B100"/>
    <mergeCell ref="A101:B101"/>
  </mergeCells>
  <printOptions horizontalCentered="1"/>
  <pageMargins left="0.5" right="0.5" top="0.5513888888888889" bottom="0.5" header="0" footer="0"/>
  <pageSetup fitToHeight="2" fitToWidth="1" horizontalDpi="300" verticalDpi="300" orientation="landscape" paperSize="9" scale="60" r:id="rId2"/>
  <rowBreaks count="1" manualBreakCount="1">
    <brk id="102" max="255" man="1"/>
  </rowBreaks>
  <colBreaks count="3" manualBreakCount="3">
    <brk id="17" max="65535" man="1"/>
    <brk id="18" max="65535" man="1"/>
    <brk id="8193" max="0" man="1"/>
  </colBreaks>
  <drawing r:id="rId1"/>
</worksheet>
</file>

<file path=xl/worksheets/sheet7.xml><?xml version="1.0" encoding="utf-8"?>
<worksheet xmlns="http://schemas.openxmlformats.org/spreadsheetml/2006/main" xmlns:r="http://schemas.openxmlformats.org/officeDocument/2006/relationships">
  <dimension ref="A1:Q146"/>
  <sheetViews>
    <sheetView showGridLines="0" showOutlineSymbols="0" zoomScale="80" zoomScaleNormal="80" workbookViewId="0" topLeftCell="A4">
      <selection activeCell="A1" sqref="A1:H1"/>
    </sheetView>
  </sheetViews>
  <sheetFormatPr defaultColWidth="8.88671875" defaultRowHeight="15"/>
  <cols>
    <col min="1" max="2" width="9.6640625" style="189" customWidth="1"/>
    <col min="3" max="3" width="10.6640625" style="189" customWidth="1"/>
    <col min="4" max="4" width="9.6640625" style="189" customWidth="1"/>
    <col min="5" max="5" width="11.6640625" style="189" customWidth="1"/>
    <col min="6" max="6" width="22.5546875" style="189" customWidth="1"/>
    <col min="7" max="7" width="11.6640625" style="189" customWidth="1"/>
    <col min="8" max="8" width="2.88671875" style="189" customWidth="1"/>
    <col min="9" max="9" width="9.6640625" style="189" customWidth="1"/>
    <col min="10" max="10" width="14.99609375" style="189" customWidth="1"/>
    <col min="11" max="11" width="12.3359375" style="189" customWidth="1"/>
    <col min="12" max="12" width="14.6640625" style="189" customWidth="1"/>
    <col min="13" max="13" width="10.77734375" style="189" customWidth="1"/>
    <col min="14" max="14" width="9.6640625" style="189" customWidth="1"/>
    <col min="15" max="15" width="7.3359375" style="189" hidden="1" customWidth="1"/>
    <col min="16" max="16384" width="9.6640625" style="189" customWidth="1"/>
  </cols>
  <sheetData>
    <row r="1" spans="1:16" ht="40.5" customHeight="1">
      <c r="A1" s="545" t="s">
        <v>228</v>
      </c>
      <c r="B1" s="546"/>
      <c r="C1" s="546"/>
      <c r="D1" s="546"/>
      <c r="E1" s="546"/>
      <c r="F1" s="546"/>
      <c r="G1" s="546"/>
      <c r="H1" s="546"/>
      <c r="I1" s="182"/>
      <c r="P1" s="182"/>
    </row>
    <row r="2" spans="1:16" ht="15.75" customHeight="1">
      <c r="A2" s="545" t="s">
        <v>454</v>
      </c>
      <c r="B2" s="529"/>
      <c r="C2" s="529"/>
      <c r="D2" s="529"/>
      <c r="E2" s="529"/>
      <c r="F2" s="529"/>
      <c r="G2" s="529"/>
      <c r="H2" s="529"/>
      <c r="I2" s="182"/>
      <c r="P2" s="182"/>
    </row>
    <row r="3" spans="1:16" ht="39.75" customHeight="1">
      <c r="A3" s="176"/>
      <c r="B3" s="192"/>
      <c r="C3" s="192"/>
      <c r="D3" s="192"/>
      <c r="E3" s="192"/>
      <c r="F3" s="192"/>
      <c r="G3" s="192"/>
      <c r="H3" s="182"/>
      <c r="I3" s="182"/>
      <c r="P3" s="182"/>
    </row>
    <row r="4" spans="1:16" ht="16.5" customHeight="1">
      <c r="A4" s="199" t="s">
        <v>0</v>
      </c>
      <c r="B4" s="176"/>
      <c r="C4" s="176"/>
      <c r="D4" s="176"/>
      <c r="E4" s="176"/>
      <c r="F4" s="199" t="s">
        <v>242</v>
      </c>
      <c r="G4" s="176"/>
      <c r="H4" s="182"/>
      <c r="I4" s="182"/>
      <c r="K4" s="325"/>
      <c r="P4" s="182"/>
    </row>
    <row r="5" spans="1:16" ht="13.5" customHeight="1">
      <c r="A5" s="176"/>
      <c r="B5" s="176"/>
      <c r="C5" s="176"/>
      <c r="D5" s="176"/>
      <c r="E5" s="176"/>
      <c r="F5" s="176"/>
      <c r="G5" s="176"/>
      <c r="H5" s="182"/>
      <c r="I5" s="182"/>
      <c r="K5" s="325"/>
      <c r="P5" s="182"/>
    </row>
    <row r="6" spans="1:16" ht="13.5" customHeight="1">
      <c r="A6" s="200"/>
      <c r="B6" s="201" t="s">
        <v>85</v>
      </c>
      <c r="C6" s="201" t="s">
        <v>237</v>
      </c>
      <c r="D6" s="201" t="s">
        <v>239</v>
      </c>
      <c r="E6" s="178"/>
      <c r="F6" s="176"/>
      <c r="G6" s="202" t="s">
        <v>263</v>
      </c>
      <c r="H6" s="182"/>
      <c r="I6" s="182"/>
      <c r="K6" s="326"/>
      <c r="P6" s="182"/>
    </row>
    <row r="7" spans="1:17" ht="15.75" customHeight="1">
      <c r="A7" s="204" t="s">
        <v>117</v>
      </c>
      <c r="B7" s="204" t="s">
        <v>235</v>
      </c>
      <c r="C7" s="173" t="s">
        <v>238</v>
      </c>
      <c r="D7" s="204" t="s">
        <v>240</v>
      </c>
      <c r="E7" s="178"/>
      <c r="F7" s="176" t="s">
        <v>243</v>
      </c>
      <c r="G7" s="172">
        <f>D31</f>
        <v>0</v>
      </c>
      <c r="H7" s="243"/>
      <c r="I7" s="241"/>
      <c r="J7" s="203"/>
      <c r="K7" s="325"/>
      <c r="L7" s="203"/>
      <c r="M7" s="203"/>
      <c r="N7" s="203"/>
      <c r="O7" s="203"/>
      <c r="P7" s="203"/>
      <c r="Q7" s="205"/>
    </row>
    <row r="8" spans="1:16" ht="15" customHeight="1" thickBot="1">
      <c r="A8" s="201" t="str">
        <f>'1A&amp;B-Drawings Budget'!B5</f>
        <v>OCT</v>
      </c>
      <c r="B8" s="169">
        <f>'3A&amp;B-Supplies (Sales) Mix'!D38</f>
        <v>0</v>
      </c>
      <c r="C8" s="169">
        <f>'3A&amp;B-Supplies (Sales) Mix'!D40</f>
        <v>0</v>
      </c>
      <c r="D8" s="169">
        <f>B8-C8</f>
        <v>0</v>
      </c>
      <c r="E8" s="178"/>
      <c r="F8" s="176" t="s">
        <v>244</v>
      </c>
      <c r="G8" s="169">
        <f>'5A&amp;B-Cash Flow'!P14</f>
        <v>0</v>
      </c>
      <c r="H8" s="244"/>
      <c r="I8" s="242"/>
      <c r="K8" s="188"/>
      <c r="P8" s="182"/>
    </row>
    <row r="9" spans="1:17" ht="15" customHeight="1" thickTop="1">
      <c r="A9" s="201" t="str">
        <f>'1A&amp;B-Drawings Budget'!C5</f>
        <v>NOV</v>
      </c>
      <c r="B9" s="169">
        <f>'3A&amp;B-Supplies (Sales) Mix'!E38</f>
        <v>0</v>
      </c>
      <c r="C9" s="169">
        <f>'3A&amp;B-Supplies (Sales) Mix'!E40</f>
        <v>0</v>
      </c>
      <c r="D9" s="169">
        <f>B9-C9</f>
        <v>0</v>
      </c>
      <c r="E9" s="178"/>
      <c r="F9" s="176" t="s">
        <v>245</v>
      </c>
      <c r="G9" s="169">
        <f>'5A&amp;B-Cash Flow'!P15</f>
        <v>0</v>
      </c>
      <c r="H9" s="244"/>
      <c r="I9" s="242"/>
      <c r="J9" s="206"/>
      <c r="K9" s="207"/>
      <c r="L9" s="207"/>
      <c r="M9" s="207"/>
      <c r="N9" s="207"/>
      <c r="O9" s="207"/>
      <c r="P9" s="207"/>
      <c r="Q9" s="208"/>
    </row>
    <row r="10" spans="1:17" ht="15" customHeight="1" thickBot="1">
      <c r="A10" s="201" t="str">
        <f>'1A&amp;B-Drawings Budget'!D5</f>
        <v>DEC</v>
      </c>
      <c r="B10" s="358">
        <f>'3A&amp;B-Supplies (Sales) Mix'!F38</f>
        <v>0</v>
      </c>
      <c r="C10" s="169">
        <f>'3A&amp;B-Supplies (Sales) Mix'!F40</f>
        <v>0</v>
      </c>
      <c r="D10" s="169">
        <f>B10-C10</f>
        <v>0</v>
      </c>
      <c r="E10" s="178"/>
      <c r="F10" s="176" t="s">
        <v>372</v>
      </c>
      <c r="G10" s="169">
        <f>'5A&amp;B-Cash Flow'!P16+('4-Establishment Costs &amp; 8-Funds'!D60+'4-Establishment Costs &amp; 8-Funds'!D71)</f>
        <v>0</v>
      </c>
      <c r="H10" s="244"/>
      <c r="I10" s="242"/>
      <c r="J10" s="208"/>
      <c r="K10" s="189" t="s">
        <v>265</v>
      </c>
      <c r="P10" s="182"/>
      <c r="Q10" s="208"/>
    </row>
    <row r="11" spans="1:17" ht="15" customHeight="1" thickTop="1">
      <c r="A11" s="209" t="s">
        <v>229</v>
      </c>
      <c r="B11" s="354">
        <f>SUM(B8+B9+B10)</f>
        <v>0</v>
      </c>
      <c r="C11" s="174">
        <f>SUM(C8+C9+C10)</f>
        <v>0</v>
      </c>
      <c r="D11" s="174">
        <f>IF((D8+D9+D10)=(B11-C11),(B11-C11),#VALUE!)</f>
        <v>0</v>
      </c>
      <c r="E11" s="178"/>
      <c r="F11" s="176" t="s">
        <v>246</v>
      </c>
      <c r="G11" s="169">
        <f>'5A&amp;B-Cash Flow'!P17</f>
        <v>0</v>
      </c>
      <c r="H11" s="244"/>
      <c r="I11" s="242"/>
      <c r="J11" s="208"/>
      <c r="L11" s="189" t="s">
        <v>267</v>
      </c>
      <c r="M11" s="327">
        <v>1</v>
      </c>
      <c r="N11" s="170"/>
      <c r="P11" s="182"/>
      <c r="Q11" s="208"/>
    </row>
    <row r="12" spans="1:17" ht="15" customHeight="1">
      <c r="A12" s="175"/>
      <c r="B12" s="175"/>
      <c r="C12" s="175"/>
      <c r="D12" s="175"/>
      <c r="E12" s="176"/>
      <c r="F12" s="176" t="s">
        <v>247</v>
      </c>
      <c r="G12" s="169">
        <f>'5A&amp;B-Cash Flow'!P18</f>
        <v>0</v>
      </c>
      <c r="H12" s="244"/>
      <c r="I12" s="242"/>
      <c r="J12" s="208"/>
      <c r="K12" s="189" t="s">
        <v>460</v>
      </c>
      <c r="L12" s="381"/>
      <c r="M12" s="180">
        <f>(G33+'1A&amp;B-Drawings Budget'!O6)/M11</f>
        <v>0</v>
      </c>
      <c r="P12" s="182"/>
      <c r="Q12" s="208"/>
    </row>
    <row r="13" spans="1:17" ht="15" customHeight="1">
      <c r="A13" s="176"/>
      <c r="B13" s="176"/>
      <c r="C13" s="176"/>
      <c r="D13" s="176"/>
      <c r="E13" s="176"/>
      <c r="F13" s="176" t="s">
        <v>248</v>
      </c>
      <c r="G13" s="169">
        <f>'5A&amp;B-Cash Flow'!P19</f>
        <v>0</v>
      </c>
      <c r="H13" s="244"/>
      <c r="I13" s="242"/>
      <c r="J13" s="208"/>
      <c r="L13" s="352" t="s">
        <v>268</v>
      </c>
      <c r="P13" s="182"/>
      <c r="Q13" s="208"/>
    </row>
    <row r="14" spans="1:17" ht="15" customHeight="1">
      <c r="A14" s="201" t="str">
        <f>'1A&amp;B-Drawings Budget'!E5</f>
        <v>JAN</v>
      </c>
      <c r="B14" s="169">
        <f>'3A&amp;B-Supplies (Sales) Mix'!G38</f>
        <v>0</v>
      </c>
      <c r="C14" s="169">
        <f>'3A&amp;B-Supplies (Sales) Mix'!G40</f>
        <v>0</v>
      </c>
      <c r="D14" s="169">
        <f>B14-C14</f>
        <v>0</v>
      </c>
      <c r="E14" s="178"/>
      <c r="F14" s="176" t="s">
        <v>249</v>
      </c>
      <c r="G14" s="169">
        <f>'5A&amp;B-Cash Flow'!P20</f>
        <v>0</v>
      </c>
      <c r="H14" s="244"/>
      <c r="I14" s="242"/>
      <c r="J14" s="208"/>
      <c r="K14" s="380">
        <v>6000</v>
      </c>
      <c r="L14" s="182">
        <v>0</v>
      </c>
      <c r="M14" s="231">
        <f>IF(O14=TRUE,0,0)</f>
        <v>0</v>
      </c>
      <c r="O14" s="189" t="b">
        <f>AND(M12&gt;0,M12&lt;6001)</f>
        <v>0</v>
      </c>
      <c r="P14" s="182"/>
      <c r="Q14" s="208"/>
    </row>
    <row r="15" spans="1:17" ht="15" customHeight="1">
      <c r="A15" s="201" t="str">
        <f>'1A&amp;B-Drawings Budget'!F5</f>
        <v>FEB</v>
      </c>
      <c r="B15" s="169">
        <f>'3A&amp;B-Supplies (Sales) Mix'!H38</f>
        <v>0</v>
      </c>
      <c r="C15" s="169">
        <f>'3A&amp;B-Supplies (Sales) Mix'!H40</f>
        <v>0</v>
      </c>
      <c r="D15" s="169">
        <f>B15-C15</f>
        <v>0</v>
      </c>
      <c r="E15" s="178"/>
      <c r="F15" s="176" t="s">
        <v>250</v>
      </c>
      <c r="G15" s="169">
        <f>'5A&amp;B-Cash Flow'!P21</f>
        <v>0</v>
      </c>
      <c r="H15" s="244"/>
      <c r="I15" s="242"/>
      <c r="J15" s="208"/>
      <c r="K15" s="380">
        <v>25000</v>
      </c>
      <c r="L15" s="389">
        <v>0.15</v>
      </c>
      <c r="M15" s="231">
        <f>IF(O15=TRUE,((M12-6000)*0.15),0)</f>
        <v>0</v>
      </c>
      <c r="O15" s="189" t="b">
        <f>AND(M12&gt;6000,M12&lt;25001)</f>
        <v>0</v>
      </c>
      <c r="P15" s="182"/>
      <c r="Q15" s="208"/>
    </row>
    <row r="16" spans="1:17" ht="15" customHeight="1" thickBot="1">
      <c r="A16" s="201" t="str">
        <f>'1A&amp;B-Drawings Budget'!G5</f>
        <v>MAR</v>
      </c>
      <c r="B16" s="169">
        <f>'3A&amp;B-Supplies (Sales) Mix'!I38</f>
        <v>0</v>
      </c>
      <c r="C16" s="169">
        <f>'3A&amp;B-Supplies (Sales) Mix'!I40</f>
        <v>0</v>
      </c>
      <c r="D16" s="169">
        <f>B16-C16</f>
        <v>0</v>
      </c>
      <c r="E16" s="178"/>
      <c r="F16" s="176" t="s">
        <v>251</v>
      </c>
      <c r="G16" s="169">
        <f>'5A&amp;B-Cash Flow'!P22</f>
        <v>0</v>
      </c>
      <c r="H16" s="244"/>
      <c r="I16" s="242"/>
      <c r="J16" s="208"/>
      <c r="K16" s="380">
        <v>75000</v>
      </c>
      <c r="L16" s="352" t="s">
        <v>428</v>
      </c>
      <c r="M16" s="231">
        <f>IF(O16=TRUE,(((M12-25000)*0.3)+2850),0)</f>
        <v>0</v>
      </c>
      <c r="O16" s="189" t="b">
        <f>AND(M12&gt;25000,M12&lt;75001)</f>
        <v>0</v>
      </c>
      <c r="P16" s="182"/>
      <c r="Q16" s="208"/>
    </row>
    <row r="17" spans="1:17" ht="15" customHeight="1" thickTop="1">
      <c r="A17" s="209" t="s">
        <v>230</v>
      </c>
      <c r="B17" s="174">
        <f>B14+B15+B16</f>
        <v>0</v>
      </c>
      <c r="C17" s="174">
        <f>C14+C15+C16</f>
        <v>0</v>
      </c>
      <c r="D17" s="174">
        <f>IF((D14+D15+D16)=(B17-C17),(B17-C17),#VALUE!)</f>
        <v>0</v>
      </c>
      <c r="E17" s="178"/>
      <c r="F17" s="176" t="s">
        <v>252</v>
      </c>
      <c r="G17" s="169">
        <f>'5A&amp;B-Cash Flow'!P23</f>
        <v>0</v>
      </c>
      <c r="H17" s="244"/>
      <c r="I17" s="242"/>
      <c r="J17" s="208"/>
      <c r="K17" s="380">
        <v>150000</v>
      </c>
      <c r="L17" s="352" t="s">
        <v>429</v>
      </c>
      <c r="M17" s="231">
        <f>IF(O17=TRUE,(((M12-75000)*0.4)+17850),0)</f>
        <v>0</v>
      </c>
      <c r="O17" s="189" t="b">
        <f>AND(M12&gt;75000,M12&lt;150001)</f>
        <v>0</v>
      </c>
      <c r="P17" s="182"/>
      <c r="Q17" s="208"/>
    </row>
    <row r="18" spans="1:17" ht="15" customHeight="1">
      <c r="A18" s="175"/>
      <c r="B18" s="175"/>
      <c r="C18" s="175"/>
      <c r="D18" s="175"/>
      <c r="E18" s="176"/>
      <c r="F18" s="176" t="s">
        <v>253</v>
      </c>
      <c r="G18" s="169">
        <f>'5A&amp;B-Cash Flow'!P26</f>
        <v>0</v>
      </c>
      <c r="H18" s="244"/>
      <c r="I18" s="242"/>
      <c r="J18" s="208"/>
      <c r="K18" s="380">
        <v>150001</v>
      </c>
      <c r="L18" s="352" t="s">
        <v>430</v>
      </c>
      <c r="M18" s="231">
        <f>IF(O18=TRUE,(((M12-150000)*0.45)+47850),0)</f>
        <v>0</v>
      </c>
      <c r="O18" s="189" t="b">
        <f>AND(M12&gt;150000)</f>
        <v>0</v>
      </c>
      <c r="P18" s="182"/>
      <c r="Q18" s="208"/>
    </row>
    <row r="19" spans="1:17" ht="15" customHeight="1">
      <c r="A19" s="176"/>
      <c r="B19" s="176"/>
      <c r="C19" s="176"/>
      <c r="D19" s="176"/>
      <c r="E19" s="176"/>
      <c r="F19" s="176" t="s">
        <v>254</v>
      </c>
      <c r="G19" s="169">
        <f>'5A&amp;B-Cash Flow'!P29</f>
        <v>0</v>
      </c>
      <c r="H19" s="244"/>
      <c r="I19" s="242"/>
      <c r="J19" s="208"/>
      <c r="M19" s="189" t="s">
        <v>272</v>
      </c>
      <c r="P19" s="182"/>
      <c r="Q19" s="208"/>
    </row>
    <row r="20" spans="1:17" ht="15" customHeight="1">
      <c r="A20" s="201" t="str">
        <f>'1A&amp;B-Drawings Budget'!H5</f>
        <v>APR</v>
      </c>
      <c r="B20" s="169">
        <f>'3A&amp;B-Supplies (Sales) Mix'!J38</f>
        <v>0</v>
      </c>
      <c r="C20" s="169">
        <f>'3A&amp;B-Supplies (Sales) Mix'!J40</f>
        <v>0</v>
      </c>
      <c r="D20" s="169">
        <f>B20-C20</f>
        <v>0</v>
      </c>
      <c r="E20" s="178"/>
      <c r="F20" s="176" t="s">
        <v>255</v>
      </c>
      <c r="G20" s="169">
        <f>'5A&amp;B-Cash Flow'!P30</f>
        <v>0</v>
      </c>
      <c r="H20" s="244"/>
      <c r="I20" s="242"/>
      <c r="J20" s="208"/>
      <c r="L20" s="381" t="s">
        <v>269</v>
      </c>
      <c r="M20" s="231">
        <f>SUM(M14:M18)</f>
        <v>0</v>
      </c>
      <c r="P20" s="182"/>
      <c r="Q20" s="208"/>
    </row>
    <row r="21" spans="1:17" ht="15" customHeight="1">
      <c r="A21" s="201" t="str">
        <f>'1A&amp;B-Drawings Budget'!I5</f>
        <v>MAY</v>
      </c>
      <c r="B21" s="169">
        <f>'3A&amp;B-Supplies (Sales) Mix'!K38</f>
        <v>0</v>
      </c>
      <c r="C21" s="169">
        <f>'3A&amp;B-Supplies (Sales) Mix'!K40</f>
        <v>0</v>
      </c>
      <c r="D21" s="169">
        <f>B21-C21</f>
        <v>0</v>
      </c>
      <c r="E21" s="178"/>
      <c r="F21" s="176" t="s">
        <v>256</v>
      </c>
      <c r="G21" s="169" t="s">
        <v>5</v>
      </c>
      <c r="H21" s="244"/>
      <c r="I21" s="242"/>
      <c r="J21" s="208"/>
      <c r="P21" s="182"/>
      <c r="Q21" s="208"/>
    </row>
    <row r="22" spans="1:17" ht="15" customHeight="1" thickBot="1">
      <c r="A22" s="201" t="str">
        <f>'1A&amp;B-Drawings Budget'!J5</f>
        <v>JUN</v>
      </c>
      <c r="B22" s="169">
        <f>'3A&amp;B-Supplies (Sales) Mix'!L38</f>
        <v>0</v>
      </c>
      <c r="C22" s="169">
        <f>'3A&amp;B-Supplies (Sales) Mix'!L40</f>
        <v>0</v>
      </c>
      <c r="D22" s="169">
        <f>B22-C22</f>
        <v>0</v>
      </c>
      <c r="E22" s="178"/>
      <c r="F22" s="176" t="s">
        <v>257</v>
      </c>
      <c r="G22" s="178">
        <f>'5A&amp;B-Cash Flow'!P31</f>
        <v>0</v>
      </c>
      <c r="H22" s="244"/>
      <c r="I22" s="242"/>
      <c r="J22" s="208"/>
      <c r="P22" s="182"/>
      <c r="Q22" s="208"/>
    </row>
    <row r="23" spans="1:17" ht="15" customHeight="1" thickTop="1">
      <c r="A23" s="209" t="s">
        <v>231</v>
      </c>
      <c r="B23" s="174">
        <f>B20+B21+B22</f>
        <v>0</v>
      </c>
      <c r="C23" s="174">
        <f>C20+C21+C22</f>
        <v>0</v>
      </c>
      <c r="D23" s="174">
        <f>IF((D20+D21+D22)=(B23-C23),(B23-C23),#VALUE!)</f>
        <v>0</v>
      </c>
      <c r="E23" s="178"/>
      <c r="F23" s="176" t="s">
        <v>258</v>
      </c>
      <c r="G23" s="169">
        <f>'5A&amp;B-Cash Flow'!P32</f>
        <v>0</v>
      </c>
      <c r="H23" s="244"/>
      <c r="I23" s="242"/>
      <c r="J23" s="208"/>
      <c r="L23" s="352" t="s">
        <v>270</v>
      </c>
      <c r="M23" s="231">
        <f>M11*M20</f>
        <v>0</v>
      </c>
      <c r="P23" s="182"/>
      <c r="Q23" s="208"/>
    </row>
    <row r="24" spans="1:17" ht="15" customHeight="1">
      <c r="A24" s="175"/>
      <c r="B24" s="175"/>
      <c r="C24" s="175"/>
      <c r="D24" s="175"/>
      <c r="E24" s="176" t="s">
        <v>5</v>
      </c>
      <c r="F24" s="176" t="s">
        <v>259</v>
      </c>
      <c r="G24" s="169">
        <f>'5A&amp;B-Cash Flow'!P33</f>
        <v>0</v>
      </c>
      <c r="H24" s="244"/>
      <c r="I24" s="242"/>
      <c r="J24" s="208"/>
      <c r="P24" s="182"/>
      <c r="Q24" s="208"/>
    </row>
    <row r="25" spans="1:17" ht="15" customHeight="1">
      <c r="A25" s="176"/>
      <c r="B25" s="176"/>
      <c r="C25" s="176"/>
      <c r="D25" s="176"/>
      <c r="E25" s="176"/>
      <c r="F25" s="176" t="s">
        <v>358</v>
      </c>
      <c r="G25" s="169">
        <f>'4-Establishment Costs &amp; 8-Funds'!D35</f>
        <v>0</v>
      </c>
      <c r="H25" s="244"/>
      <c r="I25" s="242"/>
      <c r="J25" s="208"/>
      <c r="L25" s="352" t="s">
        <v>271</v>
      </c>
      <c r="M25" s="232">
        <f>ROUND(IF(M23&gt;0,(M23/B31),0),3)</f>
        <v>0</v>
      </c>
      <c r="P25" s="182"/>
      <c r="Q25" s="208"/>
    </row>
    <row r="26" spans="1:17" ht="15" customHeight="1">
      <c r="A26" s="201" t="str">
        <f>'1A&amp;B-Drawings Budget'!K5</f>
        <v>JUL</v>
      </c>
      <c r="B26" s="169">
        <f>'3A&amp;B-Supplies (Sales) Mix'!M38</f>
        <v>0</v>
      </c>
      <c r="C26" s="169">
        <f>'3A&amp;B-Supplies (Sales) Mix'!M40</f>
        <v>0</v>
      </c>
      <c r="D26" s="169">
        <f>B26-C26</f>
        <v>0</v>
      </c>
      <c r="E26" s="178"/>
      <c r="F26" s="176" t="s">
        <v>389</v>
      </c>
      <c r="G26" s="332">
        <f>IF('5A&amp;B-Cash Flow'!P9=0,'5A&amp;B-Cash Flow'!P38,0)</f>
        <v>0</v>
      </c>
      <c r="H26" s="244"/>
      <c r="I26" s="242"/>
      <c r="J26" s="208"/>
      <c r="L26" s="352"/>
      <c r="P26" s="182"/>
      <c r="Q26" s="208"/>
    </row>
    <row r="27" spans="1:17" ht="15" customHeight="1">
      <c r="A27" s="201" t="str">
        <f>'1A&amp;B-Drawings Budget'!L5</f>
        <v>AUG</v>
      </c>
      <c r="B27" s="169">
        <f>'3A&amp;B-Supplies (Sales) Mix'!N38</f>
        <v>0</v>
      </c>
      <c r="C27" s="169">
        <f>'3A&amp;B-Supplies (Sales) Mix'!N40</f>
        <v>0</v>
      </c>
      <c r="D27" s="169">
        <f>B27-C27</f>
        <v>0</v>
      </c>
      <c r="E27" s="178"/>
      <c r="F27" s="225" t="str">
        <f>'5A&amp;B-Cash Flow'!A34</f>
        <v>Other -</v>
      </c>
      <c r="G27" s="178">
        <f>'5A&amp;B-Cash Flow'!P34</f>
        <v>0</v>
      </c>
      <c r="H27" s="244"/>
      <c r="I27" s="242"/>
      <c r="J27" s="528" t="s">
        <v>439</v>
      </c>
      <c r="K27" s="529"/>
      <c r="L27" s="529"/>
      <c r="M27" s="529"/>
      <c r="N27" s="529"/>
      <c r="O27" s="529"/>
      <c r="P27" s="530"/>
      <c r="Q27" s="208"/>
    </row>
    <row r="28" spans="1:17" ht="15" customHeight="1" thickBot="1">
      <c r="A28" s="201" t="str">
        <f>'1A&amp;B-Drawings Budget'!M5</f>
        <v>SEP</v>
      </c>
      <c r="B28" s="169">
        <f>'3A&amp;B-Supplies (Sales) Mix'!O38</f>
        <v>0</v>
      </c>
      <c r="C28" s="169">
        <f>'3A&amp;B-Supplies (Sales) Mix'!O40</f>
        <v>0</v>
      </c>
      <c r="D28" s="169">
        <f>B28-C28</f>
        <v>0</v>
      </c>
      <c r="E28" s="178"/>
      <c r="F28" s="225" t="str">
        <f>'5A&amp;B-Cash Flow'!A35</f>
        <v>Other -</v>
      </c>
      <c r="G28" s="169">
        <f>'5A&amp;B-Cash Flow'!P35</f>
        <v>0</v>
      </c>
      <c r="H28" s="244"/>
      <c r="I28" s="242"/>
      <c r="J28" s="525" t="s">
        <v>438</v>
      </c>
      <c r="K28" s="526"/>
      <c r="L28" s="526"/>
      <c r="M28" s="526"/>
      <c r="N28" s="526"/>
      <c r="O28" s="526"/>
      <c r="P28" s="527"/>
      <c r="Q28" s="208"/>
    </row>
    <row r="29" spans="1:16" ht="15" customHeight="1" thickBot="1" thickTop="1">
      <c r="A29" s="209" t="s">
        <v>232</v>
      </c>
      <c r="B29" s="174">
        <f>B26+B27+B28</f>
        <v>0</v>
      </c>
      <c r="C29" s="174">
        <f>C26+C27+C28</f>
        <v>0</v>
      </c>
      <c r="D29" s="174">
        <f>IF((D26+D27+D28)=(B29-C29),(B29-C29),#VALUE!)</f>
        <v>0</v>
      </c>
      <c r="E29" s="178"/>
      <c r="F29" s="176" t="s">
        <v>176</v>
      </c>
      <c r="G29" s="386">
        <f>'4-Establishment Costs &amp; 8-Funds'!F30+'7-Balance Sheet'!D26</f>
        <v>0</v>
      </c>
      <c r="H29" s="244"/>
      <c r="I29" s="242"/>
      <c r="J29" s="207"/>
      <c r="K29" s="207"/>
      <c r="L29" s="207"/>
      <c r="M29" s="207"/>
      <c r="N29" s="207"/>
      <c r="O29" s="207"/>
      <c r="P29" s="207"/>
    </row>
    <row r="30" spans="1:17" ht="15" customHeight="1" thickBot="1" thickTop="1">
      <c r="A30" s="175"/>
      <c r="B30" s="175"/>
      <c r="C30" s="175"/>
      <c r="D30" s="175"/>
      <c r="E30" s="176"/>
      <c r="F30" s="199" t="s">
        <v>260</v>
      </c>
      <c r="G30" s="174">
        <f>SUM(G8:G29)</f>
        <v>0</v>
      </c>
      <c r="H30" s="243"/>
      <c r="I30" s="241"/>
      <c r="J30" s="382"/>
      <c r="K30" s="382"/>
      <c r="L30" s="382"/>
      <c r="M30" s="382"/>
      <c r="N30" s="382"/>
      <c r="O30" s="382"/>
      <c r="P30" s="382"/>
      <c r="Q30" s="205"/>
    </row>
    <row r="31" spans="1:16" ht="15" customHeight="1" thickTop="1">
      <c r="A31" s="200" t="s">
        <v>233</v>
      </c>
      <c r="B31" s="174">
        <f>B11+B17+B23+B29</f>
        <v>0</v>
      </c>
      <c r="C31" s="174">
        <f>C11+C17+C23+C29</f>
        <v>0</v>
      </c>
      <c r="D31" s="174">
        <f>IF((D11+D17+D23+D29)=(B31-C31),(B31-C31),#VALUE!)</f>
        <v>0</v>
      </c>
      <c r="E31" s="178"/>
      <c r="G31" s="180"/>
      <c r="H31" s="242"/>
      <c r="I31" s="182"/>
      <c r="P31" s="182"/>
    </row>
    <row r="32" spans="1:16" ht="39.75" customHeight="1" thickBot="1">
      <c r="A32" s="175" t="s">
        <v>234</v>
      </c>
      <c r="B32" s="175"/>
      <c r="C32" s="175"/>
      <c r="D32" s="175"/>
      <c r="E32" s="176"/>
      <c r="H32" s="242"/>
      <c r="I32" s="182"/>
      <c r="J32" s="537" t="s">
        <v>419</v>
      </c>
      <c r="K32" s="538"/>
      <c r="L32" s="395">
        <f>B31</f>
        <v>0</v>
      </c>
      <c r="P32" s="182"/>
    </row>
    <row r="33" spans="1:17" ht="21.75" customHeight="1" thickBot="1" thickTop="1">
      <c r="A33" s="176"/>
      <c r="C33" s="176"/>
      <c r="D33" s="176"/>
      <c r="E33" s="176"/>
      <c r="F33" s="199" t="s">
        <v>261</v>
      </c>
      <c r="G33" s="211">
        <f>G7-G30</f>
        <v>0</v>
      </c>
      <c r="H33" s="245"/>
      <c r="I33" s="241"/>
      <c r="J33" s="539" t="s">
        <v>435</v>
      </c>
      <c r="K33" s="540"/>
      <c r="L33" s="397">
        <f>C31</f>
        <v>0</v>
      </c>
      <c r="M33" s="382"/>
      <c r="N33" s="382"/>
      <c r="O33" s="382"/>
      <c r="P33" s="382"/>
      <c r="Q33" s="205"/>
    </row>
    <row r="34" spans="1:17" ht="15.75" customHeight="1" thickTop="1">
      <c r="A34" s="176"/>
      <c r="B34" s="176"/>
      <c r="C34" s="176"/>
      <c r="D34" s="176"/>
      <c r="E34" s="176"/>
      <c r="F34" s="176" t="s">
        <v>369</v>
      </c>
      <c r="G34" s="212"/>
      <c r="H34" s="241"/>
      <c r="I34" s="205"/>
      <c r="J34" s="541" t="s">
        <v>420</v>
      </c>
      <c r="K34" s="540"/>
      <c r="L34" s="399">
        <f>D31</f>
        <v>0</v>
      </c>
      <c r="M34" s="383"/>
      <c r="N34" s="383"/>
      <c r="O34" s="383"/>
      <c r="P34" s="383"/>
      <c r="Q34" s="205"/>
    </row>
    <row r="35" spans="1:16" ht="38.25" customHeight="1">
      <c r="A35" s="176"/>
      <c r="B35" s="176"/>
      <c r="C35" s="176"/>
      <c r="D35" s="176"/>
      <c r="E35" s="176"/>
      <c r="H35" s="242"/>
      <c r="I35" s="182"/>
      <c r="J35" s="547" t="s">
        <v>434</v>
      </c>
      <c r="K35" s="548"/>
      <c r="L35" s="403" t="e">
        <f>L34/L32</f>
        <v>#DIV/0!</v>
      </c>
      <c r="P35" s="182"/>
    </row>
    <row r="36" spans="8:16" ht="30" customHeight="1">
      <c r="H36" s="242"/>
      <c r="I36" s="182"/>
      <c r="J36" s="549" t="s">
        <v>436</v>
      </c>
      <c r="K36" s="540"/>
      <c r="L36" s="531">
        <f>G30+E40</f>
        <v>0</v>
      </c>
      <c r="P36" s="182"/>
    </row>
    <row r="37" spans="2:16" ht="15.75">
      <c r="B37" s="285" t="s">
        <v>364</v>
      </c>
      <c r="C37" s="270"/>
      <c r="D37" s="270"/>
      <c r="E37" s="271"/>
      <c r="F37" s="272"/>
      <c r="G37" s="272"/>
      <c r="H37" s="242"/>
      <c r="I37" s="182"/>
      <c r="J37" s="550" t="s">
        <v>432</v>
      </c>
      <c r="K37" s="551"/>
      <c r="L37" s="532"/>
      <c r="P37" s="182"/>
    </row>
    <row r="38" spans="2:16" ht="22.5" customHeight="1" thickBot="1">
      <c r="B38" s="273"/>
      <c r="C38" s="270"/>
      <c r="D38" s="270"/>
      <c r="E38" s="271"/>
      <c r="F38" s="272"/>
      <c r="G38" s="272"/>
      <c r="H38" s="242"/>
      <c r="I38" s="182"/>
      <c r="J38" s="533" t="s">
        <v>433</v>
      </c>
      <c r="K38" s="534"/>
      <c r="L38" s="402"/>
      <c r="P38" s="182"/>
    </row>
    <row r="39" spans="2:16" ht="15.75" customHeight="1">
      <c r="B39" s="283" t="s">
        <v>365</v>
      </c>
      <c r="C39" s="270"/>
      <c r="D39" s="274"/>
      <c r="E39" s="394">
        <f>M23</f>
        <v>0</v>
      </c>
      <c r="F39" s="272"/>
      <c r="G39" s="272"/>
      <c r="H39" s="242"/>
      <c r="I39" s="182"/>
      <c r="J39" s="535"/>
      <c r="K39" s="536"/>
      <c r="L39" s="404" t="e">
        <f>L36/L35</f>
        <v>#DIV/0!</v>
      </c>
      <c r="P39" s="182"/>
    </row>
    <row r="40" spans="2:16" ht="12.75" customHeight="1">
      <c r="B40" s="283" t="s">
        <v>371</v>
      </c>
      <c r="C40" s="270"/>
      <c r="D40" s="270"/>
      <c r="E40" s="275">
        <f>'4-Establishment Costs &amp; 8-Funds'!D59+'4-Establishment Costs &amp; 8-Funds'!D70</f>
        <v>0</v>
      </c>
      <c r="F40" s="276"/>
      <c r="G40" s="272"/>
      <c r="H40" s="242"/>
      <c r="I40" s="182"/>
      <c r="P40" s="182"/>
    </row>
    <row r="41" spans="2:16" ht="15.75" customHeight="1">
      <c r="B41" s="283" t="s">
        <v>366</v>
      </c>
      <c r="C41" s="270"/>
      <c r="D41" s="270"/>
      <c r="E41" s="275">
        <f>'5A&amp;B-Cash Flow'!P43</f>
        <v>0</v>
      </c>
      <c r="F41" s="276"/>
      <c r="G41" s="272"/>
      <c r="H41" s="242"/>
      <c r="I41" s="182"/>
      <c r="P41" s="182"/>
    </row>
    <row r="42" spans="2:16" ht="15" customHeight="1" thickBot="1">
      <c r="B42" s="283" t="s">
        <v>370</v>
      </c>
      <c r="C42" s="270"/>
      <c r="D42" s="270"/>
      <c r="E42" s="277">
        <f>SUM('5A&amp;B-Cash Flow'!D27:N27)</f>
        <v>0</v>
      </c>
      <c r="F42" s="276"/>
      <c r="G42" s="272"/>
      <c r="H42" s="242"/>
      <c r="I42" s="182"/>
      <c r="P42" s="182"/>
    </row>
    <row r="43" spans="2:16" ht="15" customHeight="1">
      <c r="B43" s="270"/>
      <c r="C43" s="270"/>
      <c r="D43" s="270"/>
      <c r="E43" s="278"/>
      <c r="F43" s="272"/>
      <c r="G43" s="272"/>
      <c r="H43" s="242"/>
      <c r="I43" s="182"/>
      <c r="J43" s="405"/>
      <c r="K43" s="542" t="s">
        <v>437</v>
      </c>
      <c r="L43" s="542"/>
      <c r="M43" s="406"/>
      <c r="P43" s="182"/>
    </row>
    <row r="44" spans="2:16" ht="7.5" customHeight="1" thickBot="1">
      <c r="B44" s="270"/>
      <c r="C44" s="270"/>
      <c r="D44" s="270"/>
      <c r="E44" s="272"/>
      <c r="F44" s="272"/>
      <c r="G44" s="272"/>
      <c r="H44" s="242"/>
      <c r="I44" s="182"/>
      <c r="J44" s="398"/>
      <c r="K44" s="401"/>
      <c r="L44" s="401"/>
      <c r="M44" s="402"/>
      <c r="P44" s="182"/>
    </row>
    <row r="45" spans="2:16" ht="16.5" customHeight="1" thickBot="1">
      <c r="B45" s="270"/>
      <c r="C45" s="270"/>
      <c r="D45" s="270"/>
      <c r="F45" s="284" t="s">
        <v>367</v>
      </c>
      <c r="G45" s="279">
        <f>SUM(E39:E42)</f>
        <v>0</v>
      </c>
      <c r="H45" s="242"/>
      <c r="I45" s="182"/>
      <c r="J45" s="398"/>
      <c r="K45" s="400" t="s">
        <v>422</v>
      </c>
      <c r="L45" s="407" t="e">
        <f>(D31/B31)*100</f>
        <v>#DIV/0!</v>
      </c>
      <c r="M45" s="402" t="s">
        <v>171</v>
      </c>
      <c r="P45" s="182"/>
    </row>
    <row r="46" spans="1:16" ht="16.5" thickBot="1">
      <c r="A46" s="192"/>
      <c r="B46" s="270"/>
      <c r="C46" s="270"/>
      <c r="D46" s="270"/>
      <c r="E46" s="272"/>
      <c r="F46" s="272"/>
      <c r="G46" s="280"/>
      <c r="H46" s="242"/>
      <c r="I46" s="182"/>
      <c r="J46" s="398"/>
      <c r="K46" s="400" t="s">
        <v>423</v>
      </c>
      <c r="L46" s="407" t="e">
        <f>(G33/B31)*100</f>
        <v>#DIV/0!</v>
      </c>
      <c r="M46" s="402" t="s">
        <v>171</v>
      </c>
      <c r="P46" s="182"/>
    </row>
    <row r="47" spans="1:16" ht="18.75" thickBot="1">
      <c r="A47" s="192"/>
      <c r="B47" s="281"/>
      <c r="C47" s="281"/>
      <c r="D47" s="282"/>
      <c r="F47" s="284" t="s">
        <v>368</v>
      </c>
      <c r="G47" s="279">
        <f>SUM(G33-G45)</f>
        <v>0</v>
      </c>
      <c r="H47" s="242"/>
      <c r="I47" s="182"/>
      <c r="J47" s="398"/>
      <c r="K47" s="400" t="s">
        <v>424</v>
      </c>
      <c r="L47" s="407" t="e">
        <f>'7-Balance Sheet'!F20/'7-Balance Sheet'!F43</f>
        <v>#DIV/0!</v>
      </c>
      <c r="M47" s="402" t="s">
        <v>425</v>
      </c>
      <c r="P47" s="182"/>
    </row>
    <row r="48" spans="1:16" ht="18" customHeight="1">
      <c r="A48" s="543" t="s">
        <v>409</v>
      </c>
      <c r="B48" s="529"/>
      <c r="C48" s="529"/>
      <c r="D48" s="529"/>
      <c r="E48" s="529"/>
      <c r="F48" s="529"/>
      <c r="G48" s="529"/>
      <c r="H48" s="529"/>
      <c r="I48" s="182"/>
      <c r="J48" s="411"/>
      <c r="K48" s="396" t="s">
        <v>426</v>
      </c>
      <c r="L48" s="412" t="e">
        <f>('7-Balance Sheet'!F20-'7-Balance Sheet'!E16)/'7-Balance Sheet'!F43</f>
        <v>#DIV/0!</v>
      </c>
      <c r="M48" s="413" t="s">
        <v>425</v>
      </c>
      <c r="P48" s="182"/>
    </row>
    <row r="49" spans="1:17" ht="38.25" customHeight="1">
      <c r="A49" s="545" t="s">
        <v>228</v>
      </c>
      <c r="B49" s="546"/>
      <c r="C49" s="546"/>
      <c r="D49" s="546"/>
      <c r="E49" s="546"/>
      <c r="F49" s="546"/>
      <c r="G49" s="546"/>
      <c r="H49" s="546"/>
      <c r="I49" s="182"/>
      <c r="J49" s="408"/>
      <c r="K49" s="409" t="s">
        <v>427</v>
      </c>
      <c r="L49" s="410" t="e">
        <f>'7-Balance Sheet'!H9/'7-Balance Sheet'!H32</f>
        <v>#DIV/0!</v>
      </c>
      <c r="M49" s="414" t="s">
        <v>425</v>
      </c>
      <c r="N49" s="182"/>
      <c r="O49" s="182"/>
      <c r="P49" s="182"/>
      <c r="Q49" s="182"/>
    </row>
    <row r="50" spans="1:16" ht="15.75">
      <c r="A50" s="545" t="s">
        <v>455</v>
      </c>
      <c r="B50" s="529"/>
      <c r="C50" s="529"/>
      <c r="D50" s="529"/>
      <c r="E50" s="529"/>
      <c r="F50" s="529"/>
      <c r="G50" s="529"/>
      <c r="H50" s="529"/>
      <c r="I50" s="182"/>
      <c r="P50" s="182"/>
    </row>
    <row r="51" spans="1:16" ht="15.75">
      <c r="A51" s="198" t="s">
        <v>5</v>
      </c>
      <c r="B51" s="192"/>
      <c r="C51" s="192"/>
      <c r="D51" s="192"/>
      <c r="E51" s="192"/>
      <c r="F51" s="192"/>
      <c r="G51" s="192"/>
      <c r="H51" s="242"/>
      <c r="I51" s="182"/>
      <c r="P51" s="182"/>
    </row>
    <row r="52" spans="1:16" ht="54.75" customHeight="1">
      <c r="A52" s="176"/>
      <c r="B52" s="176"/>
      <c r="C52" s="176"/>
      <c r="D52" s="176"/>
      <c r="E52" s="176"/>
      <c r="F52" s="176"/>
      <c r="G52" s="176"/>
      <c r="H52" s="242"/>
      <c r="I52" s="182"/>
      <c r="P52" s="182"/>
    </row>
    <row r="53" spans="1:16" ht="15">
      <c r="A53" s="199" t="s">
        <v>0</v>
      </c>
      <c r="B53" s="176"/>
      <c r="C53" s="176"/>
      <c r="D53" s="176"/>
      <c r="E53" s="176"/>
      <c r="F53" s="199" t="s">
        <v>262</v>
      </c>
      <c r="G53" s="176"/>
      <c r="H53" s="242"/>
      <c r="I53" s="182"/>
      <c r="P53" s="182"/>
    </row>
    <row r="54" spans="1:16" ht="12" customHeight="1">
      <c r="A54" s="200"/>
      <c r="B54" s="213" t="s">
        <v>85</v>
      </c>
      <c r="C54" s="213" t="s">
        <v>237</v>
      </c>
      <c r="D54" s="213" t="s">
        <v>239</v>
      </c>
      <c r="E54" s="178"/>
      <c r="F54" s="176"/>
      <c r="G54" s="202" t="s">
        <v>264</v>
      </c>
      <c r="H54" s="242"/>
      <c r="I54" s="182"/>
      <c r="P54" s="182"/>
    </row>
    <row r="55" spans="1:16" ht="15.75" customHeight="1">
      <c r="A55" s="204" t="s">
        <v>117</v>
      </c>
      <c r="B55" s="204" t="s">
        <v>236</v>
      </c>
      <c r="C55" s="204" t="s">
        <v>119</v>
      </c>
      <c r="D55" s="204" t="s">
        <v>241</v>
      </c>
      <c r="E55" s="178"/>
      <c r="F55" s="176" t="s">
        <v>243</v>
      </c>
      <c r="G55" s="196">
        <f>D79</f>
        <v>0</v>
      </c>
      <c r="H55" s="244"/>
      <c r="I55" s="242"/>
      <c r="P55" s="182"/>
    </row>
    <row r="56" spans="1:16" ht="15" customHeight="1" thickBot="1">
      <c r="A56" s="201" t="str">
        <f>A8</f>
        <v>OCT</v>
      </c>
      <c r="B56" s="169">
        <f>'3A&amp;B-Supplies (Sales) Mix'!D87</f>
        <v>0</v>
      </c>
      <c r="C56" s="169">
        <f>'3A&amp;B-Supplies (Sales) Mix'!D89</f>
        <v>0</v>
      </c>
      <c r="D56" s="169">
        <f>B56-C56</f>
        <v>0</v>
      </c>
      <c r="E56" s="178"/>
      <c r="F56" s="176" t="s">
        <v>244</v>
      </c>
      <c r="G56" s="169">
        <f>'5A&amp;B-Cash Flow'!P65</f>
        <v>0</v>
      </c>
      <c r="H56" s="244"/>
      <c r="I56" s="242"/>
      <c r="P56" s="182"/>
    </row>
    <row r="57" spans="1:17" ht="15" customHeight="1" thickTop="1">
      <c r="A57" s="201" t="str">
        <f>A9</f>
        <v>NOV</v>
      </c>
      <c r="B57" s="169">
        <f>'3A&amp;B-Supplies (Sales) Mix'!E87</f>
        <v>0</v>
      </c>
      <c r="C57" s="169">
        <f>'3A&amp;B-Supplies (Sales) Mix'!E89</f>
        <v>0</v>
      </c>
      <c r="D57" s="169">
        <f>B57-C57</f>
        <v>0</v>
      </c>
      <c r="E57" s="178"/>
      <c r="F57" s="176" t="s">
        <v>245</v>
      </c>
      <c r="G57" s="169">
        <f>'5A&amp;B-Cash Flow'!P66</f>
        <v>0</v>
      </c>
      <c r="H57" s="244"/>
      <c r="I57" s="242"/>
      <c r="J57" s="206"/>
      <c r="K57" s="207"/>
      <c r="L57" s="207"/>
      <c r="M57" s="207"/>
      <c r="N57" s="207"/>
      <c r="O57" s="207"/>
      <c r="P57" s="207"/>
      <c r="Q57" s="208"/>
    </row>
    <row r="58" spans="1:17" ht="15" customHeight="1" thickBot="1">
      <c r="A58" s="201" t="str">
        <f>A10</f>
        <v>DEC</v>
      </c>
      <c r="B58" s="169">
        <f>'3A&amp;B-Supplies (Sales) Mix'!F87</f>
        <v>0</v>
      </c>
      <c r="C58" s="169">
        <f>'3A&amp;B-Supplies (Sales) Mix'!F89</f>
        <v>0</v>
      </c>
      <c r="D58" s="169">
        <f>B58-C58</f>
        <v>0</v>
      </c>
      <c r="E58" s="178"/>
      <c r="F58" s="176" t="s">
        <v>372</v>
      </c>
      <c r="G58" s="169">
        <f>'5A&amp;B-Cash Flow'!P67+('4-Establishment Costs &amp; 8-Funds'!D60+'4-Establishment Costs &amp; 8-Funds'!D71)</f>
        <v>0</v>
      </c>
      <c r="H58" s="244"/>
      <c r="I58" s="242"/>
      <c r="J58" s="208"/>
      <c r="K58" s="189" t="s">
        <v>266</v>
      </c>
      <c r="P58" s="182"/>
      <c r="Q58" s="208"/>
    </row>
    <row r="59" spans="1:17" ht="15" customHeight="1" thickTop="1">
      <c r="A59" s="209" t="s">
        <v>229</v>
      </c>
      <c r="B59" s="197">
        <f>SUM(B56+B57+B58)</f>
        <v>0</v>
      </c>
      <c r="C59" s="197">
        <f>SUM(C56+C57+C58)</f>
        <v>0</v>
      </c>
      <c r="D59" s="197">
        <f>IF((D56+D57+D58)=(B59-C59),(B59-C59),#VALUE!)</f>
        <v>0</v>
      </c>
      <c r="E59" s="178"/>
      <c r="F59" s="176" t="s">
        <v>246</v>
      </c>
      <c r="G59" s="169">
        <f>'5A&amp;B-Cash Flow'!P68</f>
        <v>0</v>
      </c>
      <c r="H59" s="244"/>
      <c r="I59" s="242"/>
      <c r="J59" s="208"/>
      <c r="L59" s="189" t="s">
        <v>267</v>
      </c>
      <c r="M59" s="327">
        <f>M11</f>
        <v>1</v>
      </c>
      <c r="N59" s="170"/>
      <c r="P59" s="182"/>
      <c r="Q59" s="208"/>
    </row>
    <row r="60" spans="1:17" ht="15" customHeight="1">
      <c r="A60" s="175"/>
      <c r="B60" s="175"/>
      <c r="C60" s="175"/>
      <c r="D60" s="175"/>
      <c r="E60" s="176"/>
      <c r="F60" s="176" t="s">
        <v>247</v>
      </c>
      <c r="G60" s="169">
        <f>'5A&amp;B-Cash Flow'!P69</f>
        <v>0</v>
      </c>
      <c r="H60" s="244"/>
      <c r="I60" s="242"/>
      <c r="J60" s="208"/>
      <c r="K60" s="189" t="s">
        <v>386</v>
      </c>
      <c r="L60" s="381"/>
      <c r="M60" s="180">
        <f>G81/M59</f>
        <v>0</v>
      </c>
      <c r="P60" s="182"/>
      <c r="Q60" s="208"/>
    </row>
    <row r="61" spans="1:17" ht="15" customHeight="1">
      <c r="A61" s="176"/>
      <c r="B61" s="176"/>
      <c r="C61" s="176"/>
      <c r="D61" s="176"/>
      <c r="E61" s="176"/>
      <c r="F61" s="176" t="s">
        <v>248</v>
      </c>
      <c r="G61" s="169">
        <f>'5A&amp;B-Cash Flow'!P70</f>
        <v>0</v>
      </c>
      <c r="H61" s="244"/>
      <c r="I61" s="242"/>
      <c r="J61" s="208"/>
      <c r="L61" s="352" t="s">
        <v>268</v>
      </c>
      <c r="P61" s="182"/>
      <c r="Q61" s="208"/>
    </row>
    <row r="62" spans="1:17" ht="15" customHeight="1">
      <c r="A62" s="201" t="str">
        <f>A14</f>
        <v>JAN</v>
      </c>
      <c r="B62" s="169">
        <f>'3A&amp;B-Supplies (Sales) Mix'!G87</f>
        <v>0</v>
      </c>
      <c r="C62" s="169">
        <f>'3A&amp;B-Supplies (Sales) Mix'!G89</f>
        <v>0</v>
      </c>
      <c r="D62" s="169">
        <f>B62-C62</f>
        <v>0</v>
      </c>
      <c r="E62" s="178"/>
      <c r="F62" s="176" t="s">
        <v>249</v>
      </c>
      <c r="G62" s="169">
        <f>'5A&amp;B-Cash Flow'!P71</f>
        <v>0</v>
      </c>
      <c r="H62" s="244"/>
      <c r="I62" s="242"/>
      <c r="J62" s="208"/>
      <c r="K62" s="380">
        <v>6000</v>
      </c>
      <c r="L62" s="182">
        <v>0</v>
      </c>
      <c r="M62" s="231">
        <f>IF(O62=TRUE,0,0)</f>
        <v>0</v>
      </c>
      <c r="O62" s="189" t="b">
        <f>AND(M60&gt;0,M60&lt;6001)</f>
        <v>0</v>
      </c>
      <c r="P62" s="182"/>
      <c r="Q62" s="208"/>
    </row>
    <row r="63" spans="1:17" ht="15" customHeight="1">
      <c r="A63" s="201" t="str">
        <f>A15</f>
        <v>FEB</v>
      </c>
      <c r="B63" s="169">
        <f>'3A&amp;B-Supplies (Sales) Mix'!H87</f>
        <v>0</v>
      </c>
      <c r="C63" s="169">
        <f>'3A&amp;B-Supplies (Sales) Mix'!H89</f>
        <v>0</v>
      </c>
      <c r="D63" s="169">
        <f>B63-C63</f>
        <v>0</v>
      </c>
      <c r="E63" s="178"/>
      <c r="F63" s="176" t="s">
        <v>250</v>
      </c>
      <c r="G63" s="169">
        <f>'5A&amp;B-Cash Flow'!P72</f>
        <v>0</v>
      </c>
      <c r="H63" s="244"/>
      <c r="I63" s="242"/>
      <c r="J63" s="208"/>
      <c r="K63" s="380">
        <v>25000</v>
      </c>
      <c r="L63" s="389">
        <v>0.15</v>
      </c>
      <c r="M63" s="231">
        <f>IF(O63=TRUE,((M60-6000)*0.15),0)</f>
        <v>0</v>
      </c>
      <c r="O63" s="189" t="b">
        <f>AND(M60&gt;6000,M60&lt;25001)</f>
        <v>0</v>
      </c>
      <c r="P63" s="182"/>
      <c r="Q63" s="208"/>
    </row>
    <row r="64" spans="1:17" ht="15" customHeight="1" thickBot="1">
      <c r="A64" s="201" t="str">
        <f>A16</f>
        <v>MAR</v>
      </c>
      <c r="B64" s="169">
        <f>'3A&amp;B-Supplies (Sales) Mix'!I87</f>
        <v>0</v>
      </c>
      <c r="C64" s="169">
        <f>'3A&amp;B-Supplies (Sales) Mix'!I89</f>
        <v>0</v>
      </c>
      <c r="D64" s="169">
        <f>B64-C64</f>
        <v>0</v>
      </c>
      <c r="E64" s="178"/>
      <c r="F64" s="176" t="s">
        <v>251</v>
      </c>
      <c r="G64" s="169">
        <f>'5A&amp;B-Cash Flow'!P73</f>
        <v>0</v>
      </c>
      <c r="H64" s="244"/>
      <c r="I64" s="242"/>
      <c r="J64" s="208"/>
      <c r="K64" s="380">
        <v>75000</v>
      </c>
      <c r="L64" s="352" t="s">
        <v>428</v>
      </c>
      <c r="M64" s="231">
        <f>IF(O64=TRUE,(((M60-25000)*0.3)+2850),0)</f>
        <v>0</v>
      </c>
      <c r="O64" s="189" t="b">
        <f>AND(M60&gt;25000,M60&lt;75001)</f>
        <v>0</v>
      </c>
      <c r="P64" s="182"/>
      <c r="Q64" s="208"/>
    </row>
    <row r="65" spans="1:17" ht="15" customHeight="1" thickTop="1">
      <c r="A65" s="209" t="s">
        <v>230</v>
      </c>
      <c r="B65" s="197">
        <f>B62+B63+B64</f>
        <v>0</v>
      </c>
      <c r="C65" s="197">
        <f>C62+C63+C64</f>
        <v>0</v>
      </c>
      <c r="D65" s="197">
        <f>IF((D62+D63+D64)=(B65-C65),(B65-C65),#VALUE!)</f>
        <v>0</v>
      </c>
      <c r="E65" s="178"/>
      <c r="F65" s="176" t="s">
        <v>252</v>
      </c>
      <c r="G65" s="169">
        <f>'5A&amp;B-Cash Flow'!P74</f>
        <v>0</v>
      </c>
      <c r="H65" s="244"/>
      <c r="I65" s="242"/>
      <c r="J65" s="208"/>
      <c r="K65" s="380">
        <v>150000</v>
      </c>
      <c r="L65" s="352" t="s">
        <v>429</v>
      </c>
      <c r="M65" s="231">
        <f>IF(O65=TRUE,(((M60-75000)*0.4)+17850),0)</f>
        <v>0</v>
      </c>
      <c r="O65" s="189" t="b">
        <f>AND(M60&gt;75000,M60&lt;150001)</f>
        <v>0</v>
      </c>
      <c r="P65" s="182"/>
      <c r="Q65" s="208"/>
    </row>
    <row r="66" spans="1:17" ht="15" customHeight="1">
      <c r="A66" s="175"/>
      <c r="B66" s="175"/>
      <c r="C66" s="175"/>
      <c r="D66" s="175"/>
      <c r="E66" s="176"/>
      <c r="F66" s="176" t="s">
        <v>253</v>
      </c>
      <c r="G66" s="169">
        <f>'5A&amp;B-Cash Flow'!P77</f>
        <v>0</v>
      </c>
      <c r="H66" s="244"/>
      <c r="I66" s="242"/>
      <c r="J66" s="208"/>
      <c r="K66" s="380">
        <v>150001</v>
      </c>
      <c r="L66" s="352" t="s">
        <v>430</v>
      </c>
      <c r="M66" s="231">
        <f>IF(O66=TRUE,(((M60-150000)*0.45)+47850),0)</f>
        <v>0</v>
      </c>
      <c r="O66" s="189" t="b">
        <f>AND(M60&gt;150000)</f>
        <v>0</v>
      </c>
      <c r="P66" s="182"/>
      <c r="Q66" s="208"/>
    </row>
    <row r="67" spans="1:17" ht="15" customHeight="1">
      <c r="A67" s="176"/>
      <c r="B67" s="176"/>
      <c r="C67" s="176"/>
      <c r="D67" s="176"/>
      <c r="E67" s="176"/>
      <c r="F67" s="176" t="s">
        <v>254</v>
      </c>
      <c r="G67" s="169">
        <f>'5A&amp;B-Cash Flow'!P80</f>
        <v>0</v>
      </c>
      <c r="H67" s="244"/>
      <c r="I67" s="242"/>
      <c r="J67" s="208"/>
      <c r="M67" s="189" t="s">
        <v>272</v>
      </c>
      <c r="P67" s="182"/>
      <c r="Q67" s="208"/>
    </row>
    <row r="68" spans="1:17" ht="15" customHeight="1">
      <c r="A68" s="201" t="str">
        <f>A20</f>
        <v>APR</v>
      </c>
      <c r="B68" s="169">
        <f>'3A&amp;B-Supplies (Sales) Mix'!J87</f>
        <v>0</v>
      </c>
      <c r="C68" s="169">
        <f>'3A&amp;B-Supplies (Sales) Mix'!J89</f>
        <v>0</v>
      </c>
      <c r="D68" s="169">
        <f>B68-C68</f>
        <v>0</v>
      </c>
      <c r="E68" s="178"/>
      <c r="F68" s="176" t="s">
        <v>255</v>
      </c>
      <c r="G68" s="169">
        <f>'5A&amp;B-Cash Flow'!P81</f>
        <v>0</v>
      </c>
      <c r="H68" s="244"/>
      <c r="I68" s="242"/>
      <c r="J68" s="208"/>
      <c r="L68" s="381" t="s">
        <v>269</v>
      </c>
      <c r="M68" s="231">
        <f>SUM(M62:M66)</f>
        <v>0</v>
      </c>
      <c r="P68" s="182"/>
      <c r="Q68" s="208"/>
    </row>
    <row r="69" spans="1:17" ht="15" customHeight="1">
      <c r="A69" s="201" t="str">
        <f>A21</f>
        <v>MAY</v>
      </c>
      <c r="B69" s="169">
        <f>'3A&amp;B-Supplies (Sales) Mix'!K87</f>
        <v>0</v>
      </c>
      <c r="C69" s="169">
        <f>'3A&amp;B-Supplies (Sales) Mix'!K89</f>
        <v>0</v>
      </c>
      <c r="D69" s="169">
        <f>B69-C69</f>
        <v>0</v>
      </c>
      <c r="E69" s="178"/>
      <c r="F69" s="176" t="s">
        <v>256</v>
      </c>
      <c r="G69" s="169" t="s">
        <v>5</v>
      </c>
      <c r="H69" s="244"/>
      <c r="I69" s="242"/>
      <c r="J69" s="208"/>
      <c r="P69" s="182"/>
      <c r="Q69" s="208"/>
    </row>
    <row r="70" spans="1:17" ht="15" customHeight="1" thickBot="1">
      <c r="A70" s="201" t="str">
        <f>A22</f>
        <v>JUN</v>
      </c>
      <c r="B70" s="169">
        <f>'3A&amp;B-Supplies (Sales) Mix'!L87</f>
        <v>0</v>
      </c>
      <c r="C70" s="169">
        <f>'3A&amp;B-Supplies (Sales) Mix'!L89</f>
        <v>0</v>
      </c>
      <c r="D70" s="169">
        <f>B70-C70</f>
        <v>0</v>
      </c>
      <c r="E70" s="178"/>
      <c r="F70" s="176" t="s">
        <v>257</v>
      </c>
      <c r="G70" s="178">
        <f>'5A&amp;B-Cash Flow'!P82</f>
        <v>0</v>
      </c>
      <c r="H70" s="244"/>
      <c r="I70" s="242"/>
      <c r="J70" s="208"/>
      <c r="P70" s="182"/>
      <c r="Q70" s="208"/>
    </row>
    <row r="71" spans="1:17" ht="15" customHeight="1" thickTop="1">
      <c r="A71" s="209" t="s">
        <v>231</v>
      </c>
      <c r="B71" s="197">
        <f>B68+B69+B70</f>
        <v>0</v>
      </c>
      <c r="C71" s="197">
        <f>C68+C69+C70</f>
        <v>0</v>
      </c>
      <c r="D71" s="197">
        <f>IF((D68+D69+D70)=(B71-C71),(B71-C71),#VALUE!)</f>
        <v>0</v>
      </c>
      <c r="E71" s="178"/>
      <c r="F71" s="176" t="s">
        <v>258</v>
      </c>
      <c r="G71" s="169">
        <f>'5A&amp;B-Cash Flow'!P83</f>
        <v>0</v>
      </c>
      <c r="H71" s="244"/>
      <c r="I71" s="242"/>
      <c r="J71" s="208"/>
      <c r="L71" s="352" t="s">
        <v>270</v>
      </c>
      <c r="M71" s="231">
        <f>M59*M68</f>
        <v>0</v>
      </c>
      <c r="P71" s="182"/>
      <c r="Q71" s="208"/>
    </row>
    <row r="72" spans="1:17" ht="15" customHeight="1">
      <c r="A72" s="175"/>
      <c r="B72" s="175"/>
      <c r="C72" s="175"/>
      <c r="D72" s="175"/>
      <c r="E72" s="176"/>
      <c r="F72" s="176" t="s">
        <v>259</v>
      </c>
      <c r="G72" s="169">
        <f>'5A&amp;B-Cash Flow'!P84</f>
        <v>0</v>
      </c>
      <c r="H72" s="244"/>
      <c r="I72" s="242"/>
      <c r="J72" s="208"/>
      <c r="P72" s="182"/>
      <c r="Q72" s="208"/>
    </row>
    <row r="73" spans="1:17" ht="15" customHeight="1">
      <c r="A73" s="176"/>
      <c r="B73" s="176"/>
      <c r="C73" s="176"/>
      <c r="D73" s="176"/>
      <c r="E73" s="176"/>
      <c r="F73" s="176" t="s">
        <v>357</v>
      </c>
      <c r="G73" s="169"/>
      <c r="H73" s="244"/>
      <c r="I73" s="242"/>
      <c r="J73" s="208"/>
      <c r="L73" s="352" t="s">
        <v>271</v>
      </c>
      <c r="M73" s="233">
        <f>ROUND(IF(M71&gt;0,(M71/B79),0),3)</f>
        <v>0</v>
      </c>
      <c r="P73" s="182"/>
      <c r="Q73" s="208"/>
    </row>
    <row r="74" spans="1:17" ht="15" customHeight="1">
      <c r="A74" s="201" t="str">
        <f>A26</f>
        <v>JUL</v>
      </c>
      <c r="B74" s="169">
        <f>'3A&amp;B-Supplies (Sales) Mix'!M87</f>
        <v>0</v>
      </c>
      <c r="C74" s="169">
        <f>'3A&amp;B-Supplies (Sales) Mix'!M89</f>
        <v>0</v>
      </c>
      <c r="D74" s="169">
        <f>B74-C74</f>
        <v>0</v>
      </c>
      <c r="E74" s="178"/>
      <c r="F74" s="176" t="s">
        <v>389</v>
      </c>
      <c r="G74" s="332">
        <f>IF('5A&amp;B-Cash Flow'!P60=0,'5A&amp;B-Cash Flow'!P89,0)</f>
        <v>0</v>
      </c>
      <c r="H74" s="244"/>
      <c r="I74" s="242"/>
      <c r="J74" s="208"/>
      <c r="L74" s="352"/>
      <c r="P74" s="182"/>
      <c r="Q74" s="208"/>
    </row>
    <row r="75" spans="1:17" ht="15" customHeight="1">
      <c r="A75" s="201" t="str">
        <f>A27</f>
        <v>AUG</v>
      </c>
      <c r="B75" s="169">
        <f>'3A&amp;B-Supplies (Sales) Mix'!N87</f>
        <v>0</v>
      </c>
      <c r="C75" s="169">
        <f>'3A&amp;B-Supplies (Sales) Mix'!N89</f>
        <v>0</v>
      </c>
      <c r="D75" s="169">
        <f>B75-C75</f>
        <v>0</v>
      </c>
      <c r="E75" s="178"/>
      <c r="F75" s="176" t="str">
        <f>'5A&amp;B-Cash Flow'!A85</f>
        <v>Other -</v>
      </c>
      <c r="G75" s="178">
        <f>'5A&amp;B-Cash Flow'!P85</f>
        <v>0</v>
      </c>
      <c r="H75" s="244"/>
      <c r="I75" s="242"/>
      <c r="J75" s="208"/>
      <c r="P75" s="182"/>
      <c r="Q75" s="208"/>
    </row>
    <row r="76" spans="1:17" ht="15" customHeight="1" thickBot="1">
      <c r="A76" s="201" t="str">
        <f>A28</f>
        <v>SEP</v>
      </c>
      <c r="B76" s="169">
        <f>'3A&amp;B-Supplies (Sales) Mix'!O87</f>
        <v>0</v>
      </c>
      <c r="C76" s="169">
        <f>'3A&amp;B-Supplies (Sales) Mix'!O89</f>
        <v>0</v>
      </c>
      <c r="D76" s="169">
        <f>B76-C76</f>
        <v>0</v>
      </c>
      <c r="E76" s="178"/>
      <c r="F76" s="176" t="str">
        <f>'5A&amp;B-Cash Flow'!A86</f>
        <v>Other -</v>
      </c>
      <c r="G76" s="169">
        <f>'5A&amp;B-Cash Flow'!P86</f>
        <v>0</v>
      </c>
      <c r="H76" s="244"/>
      <c r="I76" s="242"/>
      <c r="J76" s="208"/>
      <c r="P76" s="182"/>
      <c r="Q76" s="208"/>
    </row>
    <row r="77" spans="1:16" ht="15" customHeight="1" thickBot="1" thickTop="1">
      <c r="A77" s="209" t="s">
        <v>232</v>
      </c>
      <c r="B77" s="197">
        <f>B74+B75+B76</f>
        <v>0</v>
      </c>
      <c r="C77" s="197">
        <f>C74+C75+C76</f>
        <v>0</v>
      </c>
      <c r="D77" s="197">
        <f>IF((D74+D75+D76)=(B77-C77),(B77-C77),#VALUE!)</f>
        <v>0</v>
      </c>
      <c r="E77" s="178"/>
      <c r="F77" s="176" t="s">
        <v>176</v>
      </c>
      <c r="G77" s="386">
        <f>'4-Establishment Costs &amp; 8-Funds'!M28+(0.15*E90)+(0.3*'7-Balance Sheet'!F26)</f>
        <v>0</v>
      </c>
      <c r="H77" s="244"/>
      <c r="I77" s="242"/>
      <c r="J77" s="207"/>
      <c r="K77" s="207"/>
      <c r="L77" s="207"/>
      <c r="M77" s="207"/>
      <c r="N77" s="207"/>
      <c r="O77" s="207"/>
      <c r="P77" s="207"/>
    </row>
    <row r="78" spans="1:16" ht="15.75" customHeight="1">
      <c r="A78" s="175"/>
      <c r="B78" s="175"/>
      <c r="C78" s="175"/>
      <c r="D78" s="175"/>
      <c r="E78" s="176"/>
      <c r="F78" s="199" t="s">
        <v>260</v>
      </c>
      <c r="G78" s="197">
        <f>SUM(G56:G77)</f>
        <v>0</v>
      </c>
      <c r="H78" s="244"/>
      <c r="I78" s="242"/>
      <c r="P78" s="182"/>
    </row>
    <row r="79" spans="1:16" ht="15.75" customHeight="1">
      <c r="A79" s="209" t="s">
        <v>233</v>
      </c>
      <c r="B79" s="197">
        <f>B59+B65+B71+B77</f>
        <v>0</v>
      </c>
      <c r="C79" s="197">
        <f>C59+C65+C71+C77</f>
        <v>0</v>
      </c>
      <c r="D79" s="197">
        <f>IF((D59+D65+D71+D77)=(B79-C79),(B79-C79),#VALUE!)</f>
        <v>0</v>
      </c>
      <c r="E79" s="178"/>
      <c r="G79" s="180"/>
      <c r="H79" s="242"/>
      <c r="I79" s="182"/>
      <c r="P79" s="182"/>
    </row>
    <row r="80" spans="1:16" ht="33" customHeight="1">
      <c r="A80" s="175"/>
      <c r="B80" s="175"/>
      <c r="C80" s="175"/>
      <c r="D80" s="175"/>
      <c r="E80" s="176"/>
      <c r="H80" s="242"/>
      <c r="I80" s="182"/>
      <c r="P80" s="182"/>
    </row>
    <row r="81" spans="1:16" ht="16.5" customHeight="1" thickBot="1" thickTop="1">
      <c r="A81" s="176"/>
      <c r="B81" s="176"/>
      <c r="C81" s="176"/>
      <c r="D81" s="176"/>
      <c r="E81" s="176"/>
      <c r="F81" s="199" t="s">
        <v>261</v>
      </c>
      <c r="G81" s="214">
        <f>G55-G78</f>
        <v>0</v>
      </c>
      <c r="H81" s="246"/>
      <c r="I81" s="242"/>
      <c r="P81" s="182"/>
    </row>
    <row r="82" spans="1:16" ht="15.75" thickTop="1">
      <c r="A82" s="176"/>
      <c r="B82" s="176"/>
      <c r="C82" s="176"/>
      <c r="D82" s="176"/>
      <c r="E82" s="176"/>
      <c r="F82" s="176" t="s">
        <v>369</v>
      </c>
      <c r="G82" s="212"/>
      <c r="H82" s="242"/>
      <c r="I82" s="182"/>
      <c r="P82" s="182"/>
    </row>
    <row r="83" spans="1:16" ht="19.5" customHeight="1">
      <c r="A83" s="176"/>
      <c r="B83" s="176"/>
      <c r="C83" s="176"/>
      <c r="D83" s="176"/>
      <c r="E83" s="176"/>
      <c r="H83" s="242"/>
      <c r="I83" s="182"/>
      <c r="P83" s="182"/>
    </row>
    <row r="84" spans="8:16" ht="15">
      <c r="H84" s="242"/>
      <c r="I84" s="182"/>
      <c r="P84" s="182"/>
    </row>
    <row r="85" spans="2:16" ht="15">
      <c r="B85" s="285" t="s">
        <v>364</v>
      </c>
      <c r="C85" s="270"/>
      <c r="D85" s="270"/>
      <c r="E85" s="271"/>
      <c r="F85" s="272"/>
      <c r="G85" s="272"/>
      <c r="H85" s="242"/>
      <c r="I85" s="182"/>
      <c r="P85" s="182"/>
    </row>
    <row r="86" spans="2:16" ht="15.75" customHeight="1" thickBot="1">
      <c r="B86" s="273"/>
      <c r="C86" s="270"/>
      <c r="D86" s="270"/>
      <c r="E86" s="271"/>
      <c r="F86" s="272"/>
      <c r="G86" s="272"/>
      <c r="H86" s="242"/>
      <c r="I86" s="182"/>
      <c r="P86" s="182"/>
    </row>
    <row r="87" spans="2:16" ht="13.5" customHeight="1">
      <c r="B87" s="283" t="s">
        <v>365</v>
      </c>
      <c r="C87" s="270"/>
      <c r="D87" s="274"/>
      <c r="E87" s="394">
        <f>M71</f>
        <v>0</v>
      </c>
      <c r="F87" s="272"/>
      <c r="G87" s="272"/>
      <c r="H87" s="182"/>
      <c r="I87" s="182"/>
      <c r="P87" s="182"/>
    </row>
    <row r="88" spans="2:16" ht="16.5" customHeight="1">
      <c r="B88" s="283" t="s">
        <v>371</v>
      </c>
      <c r="C88" s="270"/>
      <c r="D88" s="270"/>
      <c r="E88" s="275">
        <f>'4-Establishment Costs &amp; 8-Funds'!D59+'4-Establishment Costs &amp; 8-Funds'!D70</f>
        <v>0</v>
      </c>
      <c r="F88" s="276"/>
      <c r="G88" s="272"/>
      <c r="H88" s="182"/>
      <c r="I88" s="182"/>
      <c r="P88" s="182"/>
    </row>
    <row r="89" spans="2:16" ht="16.5" customHeight="1">
      <c r="B89" s="283" t="s">
        <v>366</v>
      </c>
      <c r="C89" s="270"/>
      <c r="D89" s="270"/>
      <c r="E89" s="275">
        <f>'5A&amp;B-Cash Flow'!P94</f>
        <v>0</v>
      </c>
      <c r="F89" s="276"/>
      <c r="G89" s="272"/>
      <c r="H89" s="182"/>
      <c r="I89" s="182"/>
      <c r="P89" s="182"/>
    </row>
    <row r="90" spans="2:16" ht="15.75" customHeight="1" thickBot="1">
      <c r="B90" s="283" t="s">
        <v>370</v>
      </c>
      <c r="C90" s="270"/>
      <c r="D90" s="270"/>
      <c r="E90" s="277">
        <f>'5A&amp;B-Cash Flow'!P78</f>
        <v>0</v>
      </c>
      <c r="F90" s="276"/>
      <c r="G90" s="272"/>
      <c r="H90" s="182"/>
      <c r="I90" s="182"/>
      <c r="P90" s="182"/>
    </row>
    <row r="91" spans="2:16" ht="15.75" customHeight="1">
      <c r="B91" s="270"/>
      <c r="C91" s="270"/>
      <c r="D91" s="270"/>
      <c r="E91" s="278"/>
      <c r="F91" s="272"/>
      <c r="G91" s="272"/>
      <c r="H91" s="182"/>
      <c r="I91" s="182"/>
      <c r="P91" s="182"/>
    </row>
    <row r="92" spans="2:16" ht="9" customHeight="1" thickBot="1">
      <c r="B92" s="270"/>
      <c r="C92" s="270"/>
      <c r="D92" s="270"/>
      <c r="E92" s="272"/>
      <c r="F92" s="272"/>
      <c r="G92" s="272"/>
      <c r="H92" s="182"/>
      <c r="I92" s="182"/>
      <c r="P92" s="182"/>
    </row>
    <row r="93" spans="2:16" ht="18" customHeight="1" thickBot="1">
      <c r="B93" s="270"/>
      <c r="C93" s="270"/>
      <c r="D93" s="270"/>
      <c r="F93" s="284" t="s">
        <v>367</v>
      </c>
      <c r="G93" s="279">
        <f>SUM(E87:E90)</f>
        <v>0</v>
      </c>
      <c r="H93" s="182"/>
      <c r="I93" s="182"/>
      <c r="P93" s="182"/>
    </row>
    <row r="94" spans="1:16" ht="15.75" thickBot="1">
      <c r="A94" s="192"/>
      <c r="B94" s="270"/>
      <c r="C94" s="270"/>
      <c r="D94" s="270"/>
      <c r="E94" s="272"/>
      <c r="F94" s="272"/>
      <c r="G94" s="280"/>
      <c r="H94" s="182"/>
      <c r="I94" s="182"/>
      <c r="P94" s="182"/>
    </row>
    <row r="95" spans="1:16" ht="18.75" thickBot="1">
      <c r="A95" s="192"/>
      <c r="B95" s="281"/>
      <c r="C95" s="281"/>
      <c r="D95" s="282"/>
      <c r="F95" s="284" t="s">
        <v>368</v>
      </c>
      <c r="G95" s="279">
        <f>G81-G93</f>
        <v>0</v>
      </c>
      <c r="H95" s="182"/>
      <c r="I95" s="182"/>
      <c r="P95" s="182"/>
    </row>
    <row r="96" spans="1:16" ht="15">
      <c r="A96" s="544" t="s">
        <v>410</v>
      </c>
      <c r="B96" s="529"/>
      <c r="C96" s="529"/>
      <c r="D96" s="529"/>
      <c r="E96" s="529"/>
      <c r="F96" s="529"/>
      <c r="G96" s="529"/>
      <c r="H96" s="529"/>
      <c r="I96" s="182"/>
      <c r="P96" s="182"/>
    </row>
    <row r="97" spans="1:17" ht="15">
      <c r="A97" s="182"/>
      <c r="B97" s="182"/>
      <c r="C97" s="182"/>
      <c r="D97" s="182"/>
      <c r="E97" s="182"/>
      <c r="F97" s="182"/>
      <c r="G97" s="182"/>
      <c r="H97" s="182"/>
      <c r="I97" s="182"/>
      <c r="J97" s="182"/>
      <c r="K97" s="182"/>
      <c r="L97" s="182"/>
      <c r="M97" s="182"/>
      <c r="N97" s="182"/>
      <c r="O97" s="182"/>
      <c r="P97" s="182"/>
      <c r="Q97" s="182"/>
    </row>
    <row r="98" spans="8:16" ht="15">
      <c r="H98" s="182"/>
      <c r="I98" s="182"/>
      <c r="P98" s="182"/>
    </row>
    <row r="99" spans="8:16" ht="15">
      <c r="H99" s="182"/>
      <c r="I99" s="182"/>
      <c r="P99" s="182"/>
    </row>
    <row r="100" spans="8:16" ht="15">
      <c r="H100" s="182"/>
      <c r="I100" s="182"/>
      <c r="P100" s="182"/>
    </row>
    <row r="101" spans="8:16" ht="15">
      <c r="H101" s="182"/>
      <c r="I101" s="182"/>
      <c r="P101" s="182"/>
    </row>
    <row r="102" spans="8:16" ht="15">
      <c r="H102" s="182"/>
      <c r="I102" s="182"/>
      <c r="P102" s="182"/>
    </row>
    <row r="103" spans="8:16" ht="15">
      <c r="H103" s="182"/>
      <c r="I103" s="182"/>
      <c r="P103" s="182"/>
    </row>
    <row r="104" spans="8:16" ht="15">
      <c r="H104" s="182"/>
      <c r="I104" s="182"/>
      <c r="P104" s="182"/>
    </row>
    <row r="105" spans="8:16" ht="15">
      <c r="H105" s="182"/>
      <c r="I105" s="182"/>
      <c r="P105" s="182"/>
    </row>
    <row r="106" spans="8:16" ht="15">
      <c r="H106" s="182"/>
      <c r="I106" s="182"/>
      <c r="P106" s="182"/>
    </row>
    <row r="107" spans="8:16" ht="15">
      <c r="H107" s="182"/>
      <c r="I107" s="182"/>
      <c r="P107" s="182"/>
    </row>
    <row r="108" spans="8:16" ht="15">
      <c r="H108" s="182"/>
      <c r="I108" s="182"/>
      <c r="P108" s="182"/>
    </row>
    <row r="109" spans="8:16" ht="15">
      <c r="H109" s="182"/>
      <c r="I109" s="182"/>
      <c r="P109" s="182"/>
    </row>
    <row r="110" spans="8:16" ht="15">
      <c r="H110" s="182"/>
      <c r="I110" s="182"/>
      <c r="P110" s="182"/>
    </row>
    <row r="111" spans="8:16" ht="15">
      <c r="H111" s="182"/>
      <c r="I111" s="182"/>
      <c r="P111" s="182"/>
    </row>
    <row r="112" spans="8:16" ht="15">
      <c r="H112" s="182"/>
      <c r="I112" s="182"/>
      <c r="P112" s="182"/>
    </row>
    <row r="113" spans="8:16" ht="15">
      <c r="H113" s="182"/>
      <c r="I113" s="182"/>
      <c r="P113" s="182"/>
    </row>
    <row r="114" spans="8:16" ht="15">
      <c r="H114" s="182"/>
      <c r="I114" s="182"/>
      <c r="P114" s="182"/>
    </row>
    <row r="115" spans="8:16" ht="15">
      <c r="H115" s="182"/>
      <c r="I115" s="182"/>
      <c r="P115" s="182"/>
    </row>
    <row r="116" spans="8:16" ht="15">
      <c r="H116" s="182"/>
      <c r="I116" s="182"/>
      <c r="P116" s="182"/>
    </row>
    <row r="117" spans="8:16" ht="15">
      <c r="H117" s="182"/>
      <c r="I117" s="182"/>
      <c r="P117" s="182"/>
    </row>
    <row r="118" spans="8:16" ht="15">
      <c r="H118" s="182"/>
      <c r="I118" s="182"/>
      <c r="P118" s="182"/>
    </row>
    <row r="119" spans="8:16" ht="15">
      <c r="H119" s="182"/>
      <c r="I119" s="182"/>
      <c r="P119" s="182"/>
    </row>
    <row r="120" spans="8:16" ht="15">
      <c r="H120" s="182"/>
      <c r="I120" s="182"/>
      <c r="P120" s="182"/>
    </row>
    <row r="121" spans="8:16" ht="15">
      <c r="H121" s="182"/>
      <c r="I121" s="182"/>
      <c r="P121" s="182"/>
    </row>
    <row r="122" spans="8:16" ht="15">
      <c r="H122" s="182"/>
      <c r="I122" s="182"/>
      <c r="P122" s="182"/>
    </row>
    <row r="123" spans="8:16" ht="15">
      <c r="H123" s="182"/>
      <c r="I123" s="182"/>
      <c r="P123" s="182"/>
    </row>
    <row r="124" spans="8:16" ht="15">
      <c r="H124" s="182"/>
      <c r="I124" s="182"/>
      <c r="P124" s="182"/>
    </row>
    <row r="125" spans="8:16" ht="15">
      <c r="H125" s="182"/>
      <c r="I125" s="182"/>
      <c r="P125" s="182"/>
    </row>
    <row r="126" spans="8:16" ht="15">
      <c r="H126" s="182"/>
      <c r="I126" s="182"/>
      <c r="P126" s="182"/>
    </row>
    <row r="127" spans="8:16" ht="15">
      <c r="H127" s="182"/>
      <c r="I127" s="182"/>
      <c r="P127" s="182"/>
    </row>
    <row r="128" spans="8:16" ht="15">
      <c r="H128" s="182"/>
      <c r="I128" s="182"/>
      <c r="P128" s="182"/>
    </row>
    <row r="129" spans="8:16" ht="15">
      <c r="H129" s="182"/>
      <c r="I129" s="182"/>
      <c r="P129" s="182"/>
    </row>
    <row r="130" spans="8:16" ht="15">
      <c r="H130" s="182"/>
      <c r="I130" s="182"/>
      <c r="P130" s="182"/>
    </row>
    <row r="131" spans="8:16" ht="15">
      <c r="H131" s="182"/>
      <c r="I131" s="182"/>
      <c r="P131" s="182"/>
    </row>
    <row r="132" spans="8:16" ht="15">
      <c r="H132" s="182"/>
      <c r="I132" s="182"/>
      <c r="P132" s="182"/>
    </row>
    <row r="133" spans="8:16" ht="15">
      <c r="H133" s="182"/>
      <c r="I133" s="182"/>
      <c r="P133" s="182"/>
    </row>
    <row r="134" spans="8:16" ht="15">
      <c r="H134" s="182"/>
      <c r="I134" s="182"/>
      <c r="P134" s="182"/>
    </row>
    <row r="135" spans="8:16" ht="15">
      <c r="H135" s="182"/>
      <c r="I135" s="182"/>
      <c r="P135" s="182"/>
    </row>
    <row r="136" spans="8:16" ht="15">
      <c r="H136" s="182"/>
      <c r="I136" s="182"/>
      <c r="P136" s="182"/>
    </row>
    <row r="137" spans="8:16" ht="15">
      <c r="H137" s="182"/>
      <c r="I137" s="182"/>
      <c r="P137" s="182"/>
    </row>
    <row r="138" spans="8:16" ht="15">
      <c r="H138" s="182"/>
      <c r="I138" s="182"/>
      <c r="P138" s="182"/>
    </row>
    <row r="139" spans="8:16" ht="15">
      <c r="H139" s="182"/>
      <c r="I139" s="182"/>
      <c r="P139" s="182"/>
    </row>
    <row r="140" spans="8:16" ht="15">
      <c r="H140" s="182"/>
      <c r="I140" s="182"/>
      <c r="P140" s="182"/>
    </row>
    <row r="141" spans="8:16" ht="15">
      <c r="H141" s="182"/>
      <c r="I141" s="182"/>
      <c r="P141" s="182"/>
    </row>
    <row r="142" spans="8:16" ht="15">
      <c r="H142" s="182"/>
      <c r="I142" s="182"/>
      <c r="P142" s="182"/>
    </row>
    <row r="143" spans="8:16" ht="15">
      <c r="H143" s="182"/>
      <c r="I143" s="182"/>
      <c r="P143" s="182"/>
    </row>
    <row r="144" spans="8:16" ht="15">
      <c r="H144" s="182"/>
      <c r="I144" s="182"/>
      <c r="P144" s="182"/>
    </row>
    <row r="145" spans="8:16" ht="15">
      <c r="H145" s="182"/>
      <c r="I145" s="182"/>
      <c r="P145" s="182"/>
    </row>
    <row r="146" spans="8:16" ht="15">
      <c r="H146" s="182"/>
      <c r="I146" s="182"/>
      <c r="P146" s="182"/>
    </row>
  </sheetData>
  <sheetProtection/>
  <mergeCells count="17">
    <mergeCell ref="K43:L43"/>
    <mergeCell ref="A48:H48"/>
    <mergeCell ref="A96:H96"/>
    <mergeCell ref="A1:H1"/>
    <mergeCell ref="A2:H2"/>
    <mergeCell ref="A49:H49"/>
    <mergeCell ref="A50:H50"/>
    <mergeCell ref="J35:K35"/>
    <mergeCell ref="J36:K36"/>
    <mergeCell ref="J37:K37"/>
    <mergeCell ref="J28:P28"/>
    <mergeCell ref="J27:P27"/>
    <mergeCell ref="L36:L37"/>
    <mergeCell ref="J38:K39"/>
    <mergeCell ref="J32:K32"/>
    <mergeCell ref="J33:K33"/>
    <mergeCell ref="J34:K34"/>
  </mergeCells>
  <printOptions horizontalCentered="1"/>
  <pageMargins left="0.5" right="0.5" top="0.5513888888888889" bottom="0.5" header="0" footer="0"/>
  <pageSetup horizontalDpi="300" verticalDpi="300" orientation="portrait" paperSize="9" scale="87" r:id="rId2"/>
  <rowBreaks count="4" manualBreakCount="4">
    <brk id="48" max="96" man="1"/>
    <brk id="48" max="7" man="1"/>
    <brk id="96" max="255" man="1"/>
    <brk id="8192" max="0" man="1"/>
  </rowBreaks>
  <colBreaks count="2" manualBreakCount="2">
    <brk id="8" max="65535" man="1"/>
    <brk id="8192" max="0" man="1"/>
  </colBreaks>
  <drawing r:id="rId1"/>
</worksheet>
</file>

<file path=xl/worksheets/sheet8.xml><?xml version="1.0" encoding="utf-8"?>
<worksheet xmlns="http://schemas.openxmlformats.org/spreadsheetml/2006/main" xmlns:r="http://schemas.openxmlformats.org/officeDocument/2006/relationships">
  <sheetPr>
    <pageSetUpPr fitToPage="1"/>
  </sheetPr>
  <dimension ref="A1:Q182"/>
  <sheetViews>
    <sheetView showGridLines="0" showOutlineSymbols="0" zoomScale="80" zoomScaleNormal="80" workbookViewId="0" topLeftCell="A7">
      <selection activeCell="A8" sqref="A8"/>
    </sheetView>
  </sheetViews>
  <sheetFormatPr defaultColWidth="8.88671875" defaultRowHeight="15"/>
  <cols>
    <col min="1" max="1" width="13.6640625" style="189" customWidth="1"/>
    <col min="2" max="2" width="11.6640625" style="189" customWidth="1"/>
    <col min="3" max="3" width="12.6640625" style="189" customWidth="1"/>
    <col min="4" max="5" width="9.6640625" style="189" customWidth="1"/>
    <col min="6" max="6" width="8.6640625" style="189" customWidth="1"/>
    <col min="7" max="7" width="2.6640625" style="189" customWidth="1"/>
    <col min="8" max="8" width="9.6640625" style="189" customWidth="1"/>
    <col min="9" max="9" width="2.99609375" style="189" customWidth="1"/>
    <col min="10" max="10" width="9.6640625" style="189" customWidth="1"/>
    <col min="11" max="11" width="14.6640625" style="189" customWidth="1"/>
    <col min="12" max="13" width="9.6640625" style="189" customWidth="1"/>
    <col min="14" max="14" width="8.6640625" style="189" customWidth="1"/>
    <col min="15" max="15" width="2.6640625" style="189" customWidth="1"/>
    <col min="16" max="16384" width="9.6640625" style="189" customWidth="1"/>
  </cols>
  <sheetData>
    <row r="1" spans="1:17" ht="13.5" customHeight="1">
      <c r="A1" s="362" t="s">
        <v>411</v>
      </c>
      <c r="B1" s="192"/>
      <c r="C1" s="552" t="s">
        <v>412</v>
      </c>
      <c r="D1" s="552"/>
      <c r="E1" s="552"/>
      <c r="F1" s="192"/>
      <c r="G1" s="192"/>
      <c r="H1" s="192"/>
      <c r="I1" s="182"/>
      <c r="Q1" s="182"/>
    </row>
    <row r="2" spans="1:17" ht="13.5" customHeight="1">
      <c r="A2" s="219" t="s">
        <v>456</v>
      </c>
      <c r="B2" s="192"/>
      <c r="C2" s="192"/>
      <c r="D2" s="192"/>
      <c r="E2" s="192"/>
      <c r="F2" s="192"/>
      <c r="G2" s="192"/>
      <c r="H2" s="192"/>
      <c r="I2" s="182"/>
      <c r="Q2" s="182"/>
    </row>
    <row r="3" spans="1:17" ht="13.5" customHeight="1">
      <c r="A3" s="176"/>
      <c r="B3" s="176"/>
      <c r="C3" s="176"/>
      <c r="D3" s="176"/>
      <c r="E3" s="176"/>
      <c r="F3" s="176"/>
      <c r="G3" s="176"/>
      <c r="H3" s="176"/>
      <c r="I3" s="182"/>
      <c r="Q3" s="182"/>
    </row>
    <row r="4" spans="1:17" ht="13.5" customHeight="1">
      <c r="A4" s="199" t="s">
        <v>309</v>
      </c>
      <c r="B4" s="220"/>
      <c r="C4" s="220"/>
      <c r="D4" s="220"/>
      <c r="E4" s="220"/>
      <c r="F4" s="220"/>
      <c r="G4" s="220"/>
      <c r="H4" s="220"/>
      <c r="I4" s="182"/>
      <c r="Q4" s="182"/>
    </row>
    <row r="5" spans="1:17" ht="13.5" customHeight="1">
      <c r="A5" s="176"/>
      <c r="B5" s="176" t="s">
        <v>321</v>
      </c>
      <c r="C5" s="176"/>
      <c r="D5" s="176"/>
      <c r="E5" s="176">
        <f>'4-Establishment Costs &amp; 8-Funds'!B38+'4-Establishment Costs &amp; 8-Funds'!C39</f>
        <v>0</v>
      </c>
      <c r="F5" s="176"/>
      <c r="G5" s="176"/>
      <c r="H5" s="176"/>
      <c r="I5" s="182"/>
      <c r="Q5" s="182"/>
    </row>
    <row r="6" spans="1:17" ht="13.5" customHeight="1">
      <c r="A6" s="176"/>
      <c r="B6" s="176" t="s">
        <v>322</v>
      </c>
      <c r="C6" s="176"/>
      <c r="D6" s="176"/>
      <c r="E6" s="221">
        <f>'6A&amp;B-Profit and Loss'!G33</f>
        <v>0</v>
      </c>
      <c r="F6" s="176"/>
      <c r="G6" s="176"/>
      <c r="H6" s="176"/>
      <c r="I6" s="182"/>
      <c r="Q6" s="182"/>
    </row>
    <row r="7" spans="1:17" ht="13.5" customHeight="1">
      <c r="A7" s="176"/>
      <c r="B7" s="176" t="s">
        <v>323</v>
      </c>
      <c r="C7" s="176"/>
      <c r="D7" s="176"/>
      <c r="E7" s="221">
        <f>SUM('5A&amp;B-Cash Flow'!C8:N8)</f>
        <v>0</v>
      </c>
      <c r="F7" s="176"/>
      <c r="G7" s="176"/>
      <c r="H7" s="176"/>
      <c r="I7" s="182"/>
      <c r="Q7" s="182"/>
    </row>
    <row r="8" spans="1:17" ht="13.5" customHeight="1">
      <c r="A8" s="176"/>
      <c r="B8" s="356" t="s">
        <v>394</v>
      </c>
      <c r="C8" s="176"/>
      <c r="D8" s="176"/>
      <c r="E8" s="336">
        <f>'5A&amp;B-Cash Flow'!P43+'5A&amp;B-Cash Flow'!P44+('4-Establishment Costs &amp; 8-Funds'!F28-'4-Establishment Costs &amp; 8-Funds'!J28)</f>
        <v>0</v>
      </c>
      <c r="F8" s="176"/>
      <c r="G8" s="176"/>
      <c r="H8" s="176"/>
      <c r="I8" s="182"/>
      <c r="Q8" s="182"/>
    </row>
    <row r="9" spans="1:17" ht="13.5" customHeight="1">
      <c r="A9" s="176"/>
      <c r="B9" s="199" t="s">
        <v>324</v>
      </c>
      <c r="C9" s="176"/>
      <c r="D9" s="176"/>
      <c r="E9" s="221"/>
      <c r="F9" s="176"/>
      <c r="G9" s="176"/>
      <c r="H9" s="222">
        <f>(SUM(E5:E7))-E8</f>
        <v>0</v>
      </c>
      <c r="I9" s="208"/>
      <c r="Q9" s="182"/>
    </row>
    <row r="10" spans="1:17" ht="13.5" customHeight="1">
      <c r="A10" s="176"/>
      <c r="B10" s="176"/>
      <c r="C10" s="176"/>
      <c r="D10" s="176"/>
      <c r="E10" s="176"/>
      <c r="F10" s="176"/>
      <c r="G10" s="176"/>
      <c r="H10" s="212"/>
      <c r="I10" s="182"/>
      <c r="Q10" s="182"/>
    </row>
    <row r="11" spans="1:17" ht="13.5" customHeight="1">
      <c r="A11" s="176" t="s">
        <v>310</v>
      </c>
      <c r="B11" s="176"/>
      <c r="C11" s="176"/>
      <c r="D11" s="176"/>
      <c r="E11" s="176"/>
      <c r="F11" s="176"/>
      <c r="G11" s="176"/>
      <c r="H11" s="176"/>
      <c r="I11" s="182"/>
      <c r="Q11" s="182"/>
    </row>
    <row r="12" spans="1:17" ht="13.5" customHeight="1">
      <c r="A12" s="199" t="s">
        <v>273</v>
      </c>
      <c r="B12" s="220"/>
      <c r="C12" s="220"/>
      <c r="D12" s="220"/>
      <c r="E12" s="220"/>
      <c r="F12" s="220"/>
      <c r="G12" s="220"/>
      <c r="H12" s="220"/>
      <c r="I12" s="182"/>
      <c r="Q12" s="182"/>
    </row>
    <row r="13" spans="1:17" ht="13.5" customHeight="1">
      <c r="A13" s="176"/>
      <c r="B13" s="199" t="s">
        <v>325</v>
      </c>
      <c r="C13" s="176"/>
      <c r="D13" s="176"/>
      <c r="E13" s="176"/>
      <c r="F13" s="176"/>
      <c r="G13" s="176"/>
      <c r="H13" s="176"/>
      <c r="I13" s="182"/>
      <c r="Q13" s="182"/>
    </row>
    <row r="14" spans="1:17" ht="13.5" customHeight="1">
      <c r="A14" s="176"/>
      <c r="B14" s="176" t="s">
        <v>326</v>
      </c>
      <c r="C14" s="176"/>
      <c r="D14" s="176"/>
      <c r="E14" s="70">
        <f>'5A&amp;B-Cash Flow'!P50</f>
        <v>0</v>
      </c>
      <c r="F14" s="176"/>
      <c r="G14" s="176"/>
      <c r="H14" s="176"/>
      <c r="I14" s="182"/>
      <c r="Q14" s="182"/>
    </row>
    <row r="15" spans="1:17" ht="13.5" customHeight="1">
      <c r="A15" s="176"/>
      <c r="B15" s="176" t="s">
        <v>327</v>
      </c>
      <c r="C15" s="176"/>
      <c r="D15" s="176"/>
      <c r="E15" s="221"/>
      <c r="F15" s="176"/>
      <c r="G15" s="176"/>
      <c r="H15" s="176"/>
      <c r="I15" s="182"/>
      <c r="Q15" s="182"/>
    </row>
    <row r="16" spans="1:17" ht="13.5" customHeight="1">
      <c r="A16" s="176"/>
      <c r="B16" s="176" t="s">
        <v>328</v>
      </c>
      <c r="C16" s="176"/>
      <c r="D16" s="176"/>
      <c r="E16" s="221">
        <f>('4-Establishment Costs &amp; 8-Funds'!B33+'5A&amp;B-Cash Flow'!P28)-'3A&amp;B-Supplies (Sales) Mix'!Q40</f>
        <v>0</v>
      </c>
      <c r="F16" s="176"/>
      <c r="G16" s="176"/>
      <c r="H16" s="176"/>
      <c r="I16" s="182"/>
      <c r="Q16" s="182"/>
    </row>
    <row r="17" spans="1:17" ht="13.5" customHeight="1">
      <c r="A17" s="176"/>
      <c r="B17" s="176" t="s">
        <v>329</v>
      </c>
      <c r="C17" s="176"/>
      <c r="D17" s="176"/>
      <c r="E17" s="221"/>
      <c r="F17" s="176"/>
      <c r="G17" s="176"/>
      <c r="H17" s="176"/>
      <c r="I17" s="182"/>
      <c r="Q17" s="182"/>
    </row>
    <row r="18" spans="1:17" ht="13.5" customHeight="1">
      <c r="A18" s="176"/>
      <c r="B18" s="176" t="s">
        <v>330</v>
      </c>
      <c r="C18" s="176"/>
      <c r="D18" s="176"/>
      <c r="E18" s="336">
        <f>'3A&amp;B-Supplies (Sales) Mix'!D94+'3A&amp;B-Supplies (Sales) Mix'!D95+'3A&amp;B-Supplies (Sales) Mix'!D96+'3A&amp;B-Supplies (Sales) Mix'!E95+'3A&amp;B-Supplies (Sales) Mix'!E96+'3A&amp;B-Supplies (Sales) Mix'!F96</f>
        <v>0</v>
      </c>
      <c r="F18" s="176"/>
      <c r="G18" s="176"/>
      <c r="H18" s="176"/>
      <c r="I18" s="182"/>
      <c r="Q18" s="182"/>
    </row>
    <row r="19" spans="1:17" ht="13.5" customHeight="1">
      <c r="A19" s="176"/>
      <c r="B19" s="176" t="s">
        <v>331</v>
      </c>
      <c r="C19" s="176"/>
      <c r="D19" s="176"/>
      <c r="E19" s="221" t="s">
        <v>5</v>
      </c>
      <c r="F19" s="176"/>
      <c r="G19" s="176"/>
      <c r="H19" s="176"/>
      <c r="I19" s="182"/>
      <c r="Q19" s="182"/>
    </row>
    <row r="20" spans="1:17" ht="13.5" customHeight="1">
      <c r="A20" s="176"/>
      <c r="B20" s="176"/>
      <c r="C20" s="199" t="s">
        <v>349</v>
      </c>
      <c r="D20" s="176"/>
      <c r="E20" s="221"/>
      <c r="F20" s="223">
        <f>SUM(E14:E19)</f>
        <v>0</v>
      </c>
      <c r="G20" s="176"/>
      <c r="H20" s="176"/>
      <c r="I20" s="182"/>
      <c r="Q20" s="182"/>
    </row>
    <row r="21" spans="1:17" ht="13.5" customHeight="1">
      <c r="A21" s="176"/>
      <c r="B21" s="176"/>
      <c r="C21" s="176"/>
      <c r="D21" s="176"/>
      <c r="E21" s="176"/>
      <c r="F21" s="175"/>
      <c r="G21" s="176"/>
      <c r="H21" s="176"/>
      <c r="I21" s="182"/>
      <c r="Q21" s="182"/>
    </row>
    <row r="22" spans="1:17" ht="13.5" customHeight="1">
      <c r="A22" s="176"/>
      <c r="B22" s="199" t="s">
        <v>332</v>
      </c>
      <c r="C22" s="176"/>
      <c r="D22" s="176"/>
      <c r="E22" s="176"/>
      <c r="F22" s="176"/>
      <c r="G22" s="176"/>
      <c r="H22" s="176"/>
      <c r="I22" s="182"/>
      <c r="Q22" s="182"/>
    </row>
    <row r="23" spans="1:17" ht="13.5" customHeight="1">
      <c r="A23" s="176"/>
      <c r="B23" s="176" t="s">
        <v>333</v>
      </c>
      <c r="C23" s="176"/>
      <c r="D23" s="176">
        <f>SUM('4-Establishment Costs &amp; 8-Funds'!D7:D24)</f>
        <v>0</v>
      </c>
      <c r="E23" s="176"/>
      <c r="F23" s="176"/>
      <c r="G23" s="176"/>
      <c r="H23" s="176"/>
      <c r="I23" s="182"/>
      <c r="Q23" s="182"/>
    </row>
    <row r="24" spans="1:17" ht="13.5" customHeight="1">
      <c r="A24" s="176"/>
      <c r="B24" s="176" t="s">
        <v>334</v>
      </c>
      <c r="C24" s="176"/>
      <c r="D24" s="221">
        <f>SUM('4-Establishment Costs &amp; 8-Funds'!F7:F24)</f>
        <v>0</v>
      </c>
      <c r="E24" s="176"/>
      <c r="F24" s="176">
        <f>D23-D24</f>
        <v>0</v>
      </c>
      <c r="G24" s="176"/>
      <c r="H24" s="176"/>
      <c r="I24" s="182"/>
      <c r="Q24" s="182"/>
    </row>
    <row r="25" spans="1:17" ht="13.5" customHeight="1">
      <c r="A25" s="176"/>
      <c r="B25" s="189" t="s">
        <v>421</v>
      </c>
      <c r="D25" s="384">
        <f>SUM('5A&amp;B-Cash Flow'!C27:N27)</f>
        <v>0</v>
      </c>
      <c r="F25" s="385"/>
      <c r="G25" s="176"/>
      <c r="H25" s="176"/>
      <c r="I25" s="182"/>
      <c r="Q25" s="182"/>
    </row>
    <row r="26" spans="1:17" ht="13.5" customHeight="1">
      <c r="A26" s="176"/>
      <c r="B26" s="189" t="s">
        <v>334</v>
      </c>
      <c r="D26" s="385">
        <f>0.15*D25</f>
        <v>0</v>
      </c>
      <c r="F26" s="189">
        <f>D25-D26</f>
        <v>0</v>
      </c>
      <c r="G26" s="176"/>
      <c r="H26" s="176"/>
      <c r="I26" s="182"/>
      <c r="Q26" s="182"/>
    </row>
    <row r="27" spans="1:17" ht="13.5" customHeight="1">
      <c r="A27" s="176"/>
      <c r="B27" s="176" t="s">
        <v>335</v>
      </c>
      <c r="C27" s="176"/>
      <c r="D27" s="175">
        <f>SUM('4-Establishment Costs &amp; 8-Funds'!D26:D27)</f>
        <v>0</v>
      </c>
      <c r="E27" s="176"/>
      <c r="F27" s="221"/>
      <c r="G27" s="176"/>
      <c r="H27" s="176"/>
      <c r="I27" s="182"/>
      <c r="Q27" s="182"/>
    </row>
    <row r="28" spans="1:17" ht="13.5" customHeight="1">
      <c r="A28" s="176"/>
      <c r="B28" s="176" t="s">
        <v>334</v>
      </c>
      <c r="C28" s="176"/>
      <c r="D28" s="221">
        <f>SUM('4-Establishment Costs &amp; 8-Funds'!F26:F27)</f>
        <v>0</v>
      </c>
      <c r="E28" s="176"/>
      <c r="F28" s="176">
        <f>D27-D28</f>
        <v>0</v>
      </c>
      <c r="G28" s="176"/>
      <c r="H28" s="176"/>
      <c r="I28" s="182"/>
      <c r="Q28" s="182"/>
    </row>
    <row r="29" spans="1:17" ht="13.5" customHeight="1">
      <c r="A29" s="176"/>
      <c r="B29" s="176"/>
      <c r="C29" s="176"/>
      <c r="D29" s="175"/>
      <c r="E29" s="176"/>
      <c r="F29" s="221"/>
      <c r="G29" s="176"/>
      <c r="H29" s="176"/>
      <c r="I29" s="182"/>
      <c r="Q29" s="182"/>
    </row>
    <row r="30" spans="1:17" ht="13.5" customHeight="1">
      <c r="A30" s="176"/>
      <c r="B30" s="176" t="s">
        <v>336</v>
      </c>
      <c r="C30" s="176"/>
      <c r="D30" s="357"/>
      <c r="E30" s="176"/>
      <c r="F30" s="176">
        <f>D30</f>
        <v>0</v>
      </c>
      <c r="G30" s="176"/>
      <c r="H30" s="176"/>
      <c r="I30" s="182"/>
      <c r="Q30" s="182"/>
    </row>
    <row r="31" spans="1:17" ht="13.5" customHeight="1">
      <c r="A31" s="176"/>
      <c r="B31" s="224"/>
      <c r="C31" s="202" t="s">
        <v>350</v>
      </c>
      <c r="D31" s="225" t="s">
        <v>353</v>
      </c>
      <c r="E31" s="225"/>
      <c r="F31" s="226">
        <f>F24+F26+F28+F30</f>
        <v>0</v>
      </c>
      <c r="G31" s="176"/>
      <c r="H31" s="176"/>
      <c r="I31" s="182"/>
      <c r="Q31" s="182"/>
    </row>
    <row r="32" spans="1:17" ht="13.5" customHeight="1">
      <c r="A32" s="176"/>
      <c r="B32" s="199" t="s">
        <v>337</v>
      </c>
      <c r="C32" s="176"/>
      <c r="D32" s="176"/>
      <c r="E32" s="176"/>
      <c r="F32" s="175"/>
      <c r="G32" s="176"/>
      <c r="H32" s="227">
        <f>F20+F31</f>
        <v>0</v>
      </c>
      <c r="I32" s="170"/>
      <c r="Q32" s="182"/>
    </row>
    <row r="33" spans="1:17" ht="13.5" customHeight="1">
      <c r="A33" s="176"/>
      <c r="B33" s="176"/>
      <c r="C33" s="176"/>
      <c r="D33" s="176"/>
      <c r="E33" s="176"/>
      <c r="F33" s="176"/>
      <c r="G33" s="176"/>
      <c r="H33" s="175"/>
      <c r="I33" s="182"/>
      <c r="Q33" s="182"/>
    </row>
    <row r="34" spans="1:17" ht="13.5" customHeight="1">
      <c r="A34" s="199" t="s">
        <v>274</v>
      </c>
      <c r="B34" s="220"/>
      <c r="C34" s="220"/>
      <c r="D34" s="220"/>
      <c r="E34" s="220"/>
      <c r="F34" s="220"/>
      <c r="G34" s="220"/>
      <c r="H34" s="220"/>
      <c r="I34" s="182"/>
      <c r="Q34" s="182"/>
    </row>
    <row r="35" spans="1:17" ht="13.5" customHeight="1">
      <c r="A35" s="176"/>
      <c r="B35" s="199" t="s">
        <v>338</v>
      </c>
      <c r="C35" s="176"/>
      <c r="D35" s="176"/>
      <c r="E35" s="176"/>
      <c r="F35" s="176"/>
      <c r="G35" s="176"/>
      <c r="H35" s="176"/>
      <c r="I35" s="182"/>
      <c r="Q35" s="182"/>
    </row>
    <row r="36" spans="1:17" ht="13.5" customHeight="1">
      <c r="A36" s="176"/>
      <c r="B36" s="176" t="s">
        <v>339</v>
      </c>
      <c r="C36" s="176"/>
      <c r="D36" s="176"/>
      <c r="E36" s="176"/>
      <c r="F36" s="176"/>
      <c r="G36" s="176"/>
      <c r="H36" s="176"/>
      <c r="I36" s="182"/>
      <c r="Q36" s="182"/>
    </row>
    <row r="37" spans="1:17" ht="13.5" customHeight="1">
      <c r="A37" s="176"/>
      <c r="B37" s="176" t="s">
        <v>340</v>
      </c>
      <c r="C37" s="176"/>
      <c r="D37" s="176"/>
      <c r="E37" s="176"/>
      <c r="F37" s="454"/>
      <c r="G37" s="176"/>
      <c r="H37" s="176"/>
      <c r="I37" s="182"/>
      <c r="Q37" s="182"/>
    </row>
    <row r="38" spans="1:17" ht="13.5" customHeight="1">
      <c r="A38" s="176"/>
      <c r="B38" s="176" t="s">
        <v>341</v>
      </c>
      <c r="C38" s="176"/>
      <c r="D38" s="176"/>
      <c r="E38" s="176"/>
      <c r="F38" s="221"/>
      <c r="G38" s="176"/>
      <c r="H38" s="176"/>
      <c r="I38" s="182"/>
      <c r="Q38" s="182"/>
    </row>
    <row r="39" spans="1:17" ht="13.5" customHeight="1">
      <c r="A39" s="176"/>
      <c r="B39" s="176" t="s">
        <v>342</v>
      </c>
      <c r="C39" s="176"/>
      <c r="D39" s="176"/>
      <c r="E39" s="176"/>
      <c r="F39" s="221" t="s">
        <v>5</v>
      </c>
      <c r="G39" s="176"/>
      <c r="H39" s="176"/>
      <c r="I39" s="182"/>
      <c r="Q39" s="182"/>
    </row>
    <row r="40" spans="1:17" ht="13.5" customHeight="1">
      <c r="A40" s="176"/>
      <c r="B40" s="176"/>
      <c r="C40" s="176" t="s">
        <v>362</v>
      </c>
      <c r="D40" s="176"/>
      <c r="E40" s="176"/>
      <c r="F40" s="176"/>
      <c r="G40" s="176"/>
      <c r="H40" s="176"/>
      <c r="I40" s="182"/>
      <c r="Q40" s="182"/>
    </row>
    <row r="41" spans="1:17" ht="13.5" customHeight="1">
      <c r="A41" s="176"/>
      <c r="B41" s="176"/>
      <c r="C41" s="176" t="s">
        <v>361</v>
      </c>
      <c r="D41" s="176"/>
      <c r="E41" s="176"/>
      <c r="F41" s="221">
        <f>'5A&amp;B-Cash Flow'!C91</f>
        <v>0</v>
      </c>
      <c r="G41" s="176"/>
      <c r="H41" s="176"/>
      <c r="I41" s="182"/>
      <c r="Q41" s="182"/>
    </row>
    <row r="42" spans="1:17" ht="13.5" customHeight="1">
      <c r="A42" s="176"/>
      <c r="B42" s="176"/>
      <c r="C42" s="176"/>
      <c r="D42" s="176"/>
      <c r="E42" s="176"/>
      <c r="F42" s="221"/>
      <c r="G42" s="176"/>
      <c r="H42" s="176"/>
      <c r="I42" s="182"/>
      <c r="Q42" s="182"/>
    </row>
    <row r="43" spans="1:17" ht="13.5" customHeight="1">
      <c r="A43" s="176"/>
      <c r="B43" s="176"/>
      <c r="C43" s="199" t="s">
        <v>351</v>
      </c>
      <c r="D43" s="176"/>
      <c r="E43" s="176"/>
      <c r="F43" s="223">
        <f>F36+F37+F38+F40+F41</f>
        <v>0</v>
      </c>
      <c r="G43" s="176"/>
      <c r="H43" s="176"/>
      <c r="I43" s="182"/>
      <c r="Q43" s="182"/>
    </row>
    <row r="44" spans="1:17" ht="13.5" customHeight="1">
      <c r="A44" s="176"/>
      <c r="B44" s="176"/>
      <c r="C44" s="176"/>
      <c r="D44" s="176"/>
      <c r="E44" s="176"/>
      <c r="F44" s="175"/>
      <c r="G44" s="176"/>
      <c r="H44" s="176"/>
      <c r="I44" s="182"/>
      <c r="Q44" s="182"/>
    </row>
    <row r="45" spans="1:17" ht="13.5" customHeight="1">
      <c r="A45" s="176"/>
      <c r="B45" s="199" t="s">
        <v>343</v>
      </c>
      <c r="C45" s="176"/>
      <c r="D45" s="176"/>
      <c r="E45" s="176"/>
      <c r="F45" s="176"/>
      <c r="G45" s="176"/>
      <c r="H45" s="176"/>
      <c r="I45" s="182"/>
      <c r="Q45" s="182"/>
    </row>
    <row r="46" spans="1:17" ht="13.5" customHeight="1">
      <c r="A46" s="176"/>
      <c r="B46" s="176" t="s">
        <v>363</v>
      </c>
      <c r="C46" s="176"/>
      <c r="D46" s="176"/>
      <c r="E46" s="176"/>
      <c r="F46" s="176">
        <f>'4-Establishment Costs &amp; 8-Funds'!D53-'4-Establishment Costs &amp; 8-Funds'!D59</f>
        <v>0</v>
      </c>
      <c r="G46" s="176"/>
      <c r="H46" s="176"/>
      <c r="I46" s="182"/>
      <c r="Q46" s="182"/>
    </row>
    <row r="47" spans="1:17" ht="13.5" customHeight="1">
      <c r="A47" s="176"/>
      <c r="B47" s="176" t="s">
        <v>344</v>
      </c>
      <c r="C47" s="176"/>
      <c r="D47" s="176"/>
      <c r="E47" s="176"/>
      <c r="F47" s="221">
        <f>'4-Establishment Costs &amp; 8-Funds'!D64-'4-Establishment Costs &amp; 8-Funds'!D70</f>
        <v>0</v>
      </c>
      <c r="G47" s="176"/>
      <c r="H47" s="176"/>
      <c r="I47" s="182"/>
      <c r="Q47" s="182"/>
    </row>
    <row r="48" spans="1:17" ht="13.5" customHeight="1">
      <c r="A48" s="176"/>
      <c r="B48" s="176"/>
      <c r="C48" s="176"/>
      <c r="D48" s="176"/>
      <c r="E48" s="176"/>
      <c r="F48" s="221"/>
      <c r="G48" s="176"/>
      <c r="H48" s="176"/>
      <c r="I48" s="182"/>
      <c r="Q48" s="182"/>
    </row>
    <row r="49" spans="1:17" ht="13.5" customHeight="1">
      <c r="A49" s="176"/>
      <c r="B49" s="176"/>
      <c r="C49" s="199" t="s">
        <v>352</v>
      </c>
      <c r="D49" s="176"/>
      <c r="E49" s="176"/>
      <c r="F49" s="223">
        <f>SUM(F46:F47)</f>
        <v>0</v>
      </c>
      <c r="G49" s="176"/>
      <c r="H49" s="176"/>
      <c r="I49" s="182"/>
      <c r="Q49" s="182"/>
    </row>
    <row r="50" spans="1:17" ht="13.5" customHeight="1">
      <c r="A50" s="176" t="s">
        <v>311</v>
      </c>
      <c r="B50" s="199" t="s">
        <v>345</v>
      </c>
      <c r="C50" s="176"/>
      <c r="D50" s="176"/>
      <c r="E50" s="176"/>
      <c r="F50" s="175"/>
      <c r="G50" s="176"/>
      <c r="H50" s="227">
        <f>F43+F49</f>
        <v>0</v>
      </c>
      <c r="I50" s="170"/>
      <c r="Q50" s="182"/>
    </row>
    <row r="51" spans="1:17" ht="13.5" customHeight="1">
      <c r="A51" s="176"/>
      <c r="B51" s="176"/>
      <c r="C51" s="176"/>
      <c r="D51" s="176"/>
      <c r="E51" s="176"/>
      <c r="F51" s="176"/>
      <c r="G51" s="176"/>
      <c r="H51" s="175"/>
      <c r="I51" s="182"/>
      <c r="Q51" s="182"/>
    </row>
    <row r="52" spans="1:17" ht="13.5" customHeight="1">
      <c r="A52" s="176" t="s">
        <v>312</v>
      </c>
      <c r="B52" s="199" t="s">
        <v>314</v>
      </c>
      <c r="C52" s="176"/>
      <c r="D52" s="176"/>
      <c r="E52" s="176"/>
      <c r="F52" s="176"/>
      <c r="G52" s="176"/>
      <c r="H52" s="222">
        <f>H32-H50</f>
        <v>0</v>
      </c>
      <c r="I52" s="208"/>
      <c r="Q52" s="182"/>
    </row>
    <row r="53" spans="1:17" ht="13.5" customHeight="1">
      <c r="A53" s="192" t="s">
        <v>313</v>
      </c>
      <c r="B53" s="192"/>
      <c r="C53" s="192"/>
      <c r="D53" s="192"/>
      <c r="E53" s="192"/>
      <c r="F53" s="192"/>
      <c r="G53" s="192"/>
      <c r="H53" s="228"/>
      <c r="I53" s="182"/>
      <c r="Q53" s="182"/>
    </row>
    <row r="54" spans="1:17" ht="15">
      <c r="A54"/>
      <c r="B54"/>
      <c r="C54"/>
      <c r="D54"/>
      <c r="E54"/>
      <c r="F54"/>
      <c r="G54"/>
      <c r="H54"/>
      <c r="I54" s="182"/>
      <c r="J54" s="182"/>
      <c r="K54" s="182"/>
      <c r="L54" s="182"/>
      <c r="M54" s="182"/>
      <c r="N54" s="182"/>
      <c r="O54" s="182"/>
      <c r="P54" s="182"/>
      <c r="Q54" s="182"/>
    </row>
    <row r="55" spans="1:17" ht="15">
      <c r="A55"/>
      <c r="B55"/>
      <c r="C55"/>
      <c r="D55"/>
      <c r="E55"/>
      <c r="F55"/>
      <c r="G55"/>
      <c r="H55"/>
      <c r="I55" s="182"/>
      <c r="Q55" s="182"/>
    </row>
    <row r="56" spans="1:17" ht="15">
      <c r="A56"/>
      <c r="B56"/>
      <c r="C56"/>
      <c r="D56"/>
      <c r="E56"/>
      <c r="F56"/>
      <c r="G56"/>
      <c r="H56"/>
      <c r="I56" s="182"/>
      <c r="Q56" s="182"/>
    </row>
    <row r="57" spans="1:17" ht="15">
      <c r="A57"/>
      <c r="B57"/>
      <c r="C57"/>
      <c r="D57"/>
      <c r="E57"/>
      <c r="F57"/>
      <c r="G57"/>
      <c r="H57"/>
      <c r="I57" s="182"/>
      <c r="Q57" s="182"/>
    </row>
    <row r="58" spans="1:17" ht="12.75" customHeight="1">
      <c r="A58"/>
      <c r="B58"/>
      <c r="C58"/>
      <c r="D58"/>
      <c r="E58"/>
      <c r="F58"/>
      <c r="G58"/>
      <c r="H58"/>
      <c r="I58" s="182"/>
      <c r="Q58" s="182"/>
    </row>
    <row r="59" spans="1:17" ht="15">
      <c r="A59"/>
      <c r="B59"/>
      <c r="C59"/>
      <c r="D59"/>
      <c r="E59"/>
      <c r="F59"/>
      <c r="G59"/>
      <c r="H59"/>
      <c r="I59" s="182"/>
      <c r="Q59" s="182"/>
    </row>
    <row r="60" spans="1:17" ht="15">
      <c r="A60"/>
      <c r="B60"/>
      <c r="C60"/>
      <c r="D60"/>
      <c r="E60"/>
      <c r="F60"/>
      <c r="G60"/>
      <c r="H60"/>
      <c r="I60" s="182"/>
      <c r="Q60" s="182"/>
    </row>
    <row r="61" spans="1:17" ht="15">
      <c r="A61"/>
      <c r="B61"/>
      <c r="C61"/>
      <c r="D61"/>
      <c r="E61"/>
      <c r="F61"/>
      <c r="G61"/>
      <c r="H61"/>
      <c r="I61" s="182"/>
      <c r="Q61" s="182"/>
    </row>
    <row r="62" spans="1:17" ht="15">
      <c r="A62"/>
      <c r="B62"/>
      <c r="C62"/>
      <c r="D62"/>
      <c r="E62"/>
      <c r="F62"/>
      <c r="G62"/>
      <c r="H62" s="428"/>
      <c r="I62" s="182"/>
      <c r="Q62" s="182"/>
    </row>
    <row r="63" spans="1:17" ht="15">
      <c r="A63"/>
      <c r="B63"/>
      <c r="C63"/>
      <c r="D63"/>
      <c r="E63"/>
      <c r="F63"/>
      <c r="G63" s="430"/>
      <c r="H63" s="429"/>
      <c r="I63" s="242"/>
      <c r="Q63" s="182"/>
    </row>
    <row r="64" spans="1:17" ht="15">
      <c r="A64"/>
      <c r="B64"/>
      <c r="C64"/>
      <c r="D64"/>
      <c r="E64"/>
      <c r="F64"/>
      <c r="G64"/>
      <c r="H64" s="432"/>
      <c r="I64" s="182"/>
      <c r="Q64" s="182"/>
    </row>
    <row r="65" spans="1:17" ht="15">
      <c r="A65"/>
      <c r="B65"/>
      <c r="C65"/>
      <c r="D65"/>
      <c r="E65"/>
      <c r="F65"/>
      <c r="G65"/>
      <c r="H65"/>
      <c r="I65" s="182"/>
      <c r="Q65" s="182"/>
    </row>
    <row r="66" spans="1:17" ht="15">
      <c r="A66"/>
      <c r="B66"/>
      <c r="C66"/>
      <c r="D66"/>
      <c r="E66"/>
      <c r="F66"/>
      <c r="G66"/>
      <c r="H66"/>
      <c r="I66" s="182"/>
      <c r="Q66" s="182"/>
    </row>
    <row r="67" spans="1:17" ht="15">
      <c r="A67"/>
      <c r="B67"/>
      <c r="C67"/>
      <c r="D67"/>
      <c r="E67"/>
      <c r="F67"/>
      <c r="G67"/>
      <c r="H67"/>
      <c r="I67" s="182"/>
      <c r="Q67" s="182"/>
    </row>
    <row r="68" spans="1:17" ht="15">
      <c r="A68"/>
      <c r="B68"/>
      <c r="C68"/>
      <c r="D68"/>
      <c r="E68"/>
      <c r="F68"/>
      <c r="G68"/>
      <c r="H68"/>
      <c r="I68" s="182"/>
      <c r="Q68" s="182"/>
    </row>
    <row r="69" spans="1:17" ht="15">
      <c r="A69"/>
      <c r="B69"/>
      <c r="C69"/>
      <c r="D69"/>
      <c r="E69"/>
      <c r="F69"/>
      <c r="G69"/>
      <c r="H69" s="428"/>
      <c r="I69" s="182"/>
      <c r="Q69" s="182"/>
    </row>
    <row r="70" spans="1:17" ht="15">
      <c r="A70"/>
      <c r="B70"/>
      <c r="C70"/>
      <c r="D70"/>
      <c r="E70"/>
      <c r="F70"/>
      <c r="G70" s="430"/>
      <c r="H70" s="429"/>
      <c r="I70" s="242"/>
      <c r="Q70" s="182"/>
    </row>
    <row r="71" spans="1:17" ht="15">
      <c r="A71"/>
      <c r="B71"/>
      <c r="C71"/>
      <c r="D71"/>
      <c r="E71"/>
      <c r="F71"/>
      <c r="G71" s="430"/>
      <c r="H71" s="429"/>
      <c r="I71" s="182"/>
      <c r="Q71" s="182"/>
    </row>
    <row r="72" spans="1:17" ht="15">
      <c r="A72"/>
      <c r="B72"/>
      <c r="C72"/>
      <c r="D72"/>
      <c r="E72"/>
      <c r="F72"/>
      <c r="G72" s="430"/>
      <c r="H72" s="429"/>
      <c r="I72" s="242"/>
      <c r="Q72" s="182"/>
    </row>
    <row r="73" spans="1:17" ht="15">
      <c r="A73"/>
      <c r="B73"/>
      <c r="C73"/>
      <c r="D73"/>
      <c r="E73"/>
      <c r="F73"/>
      <c r="G73"/>
      <c r="H73" s="432"/>
      <c r="I73" s="182"/>
      <c r="Q73" s="182"/>
    </row>
    <row r="74" spans="1:17" ht="15">
      <c r="A74"/>
      <c r="B74"/>
      <c r="C74"/>
      <c r="D74"/>
      <c r="E74"/>
      <c r="F74"/>
      <c r="G74"/>
      <c r="H74"/>
      <c r="I74" s="182"/>
      <c r="Q74" s="182"/>
    </row>
    <row r="75" spans="1:17" ht="15">
      <c r="A75"/>
      <c r="B75"/>
      <c r="C75"/>
      <c r="D75"/>
      <c r="E75"/>
      <c r="F75"/>
      <c r="G75"/>
      <c r="H75"/>
      <c r="I75" s="182"/>
      <c r="Q75" s="182"/>
    </row>
    <row r="76" spans="1:17" ht="15">
      <c r="A76"/>
      <c r="B76"/>
      <c r="C76"/>
      <c r="D76"/>
      <c r="E76"/>
      <c r="F76"/>
      <c r="G76"/>
      <c r="H76"/>
      <c r="I76" s="182"/>
      <c r="Q76" s="182"/>
    </row>
    <row r="77" spans="1:17" ht="15">
      <c r="A77"/>
      <c r="B77"/>
      <c r="C77"/>
      <c r="D77"/>
      <c r="E77"/>
      <c r="F77"/>
      <c r="G77"/>
      <c r="H77"/>
      <c r="I77" s="182"/>
      <c r="Q77" s="182"/>
    </row>
    <row r="78" spans="1:17" ht="15">
      <c r="A78"/>
      <c r="B78"/>
      <c r="C78"/>
      <c r="D78"/>
      <c r="E78"/>
      <c r="F78"/>
      <c r="G78"/>
      <c r="H78"/>
      <c r="I78" s="182"/>
      <c r="Q78" s="182"/>
    </row>
    <row r="79" spans="1:17" ht="15">
      <c r="A79"/>
      <c r="B79"/>
      <c r="C79"/>
      <c r="D79"/>
      <c r="E79"/>
      <c r="F79"/>
      <c r="G79"/>
      <c r="H79"/>
      <c r="I79" s="182"/>
      <c r="Q79" s="182"/>
    </row>
    <row r="80" spans="1:17" ht="15">
      <c r="A80"/>
      <c r="B80"/>
      <c r="C80"/>
      <c r="D80"/>
      <c r="E80"/>
      <c r="F80"/>
      <c r="G80"/>
      <c r="H80"/>
      <c r="I80" s="182"/>
      <c r="Q80" s="182"/>
    </row>
    <row r="81" spans="1:17" ht="15">
      <c r="A81"/>
      <c r="B81"/>
      <c r="C81"/>
      <c r="D81"/>
      <c r="E81"/>
      <c r="F81"/>
      <c r="G81"/>
      <c r="H81"/>
      <c r="I81" s="182"/>
      <c r="Q81" s="182"/>
    </row>
    <row r="82" spans="1:17" ht="15">
      <c r="A82"/>
      <c r="B82"/>
      <c r="C82"/>
      <c r="D82"/>
      <c r="E82"/>
      <c r="F82"/>
      <c r="G82"/>
      <c r="H82"/>
      <c r="I82" s="182"/>
      <c r="Q82" s="182"/>
    </row>
    <row r="83" spans="1:17" ht="15">
      <c r="A83"/>
      <c r="B83"/>
      <c r="C83"/>
      <c r="D83"/>
      <c r="E83"/>
      <c r="F83"/>
      <c r="G83"/>
      <c r="H83"/>
      <c r="I83" s="182"/>
      <c r="Q83" s="182"/>
    </row>
    <row r="84" spans="1:17" ht="15">
      <c r="A84"/>
      <c r="B84"/>
      <c r="C84"/>
      <c r="D84"/>
      <c r="E84"/>
      <c r="F84"/>
      <c r="G84"/>
      <c r="H84"/>
      <c r="I84" s="182"/>
      <c r="Q84" s="182"/>
    </row>
    <row r="85" spans="1:17" ht="15">
      <c r="A85"/>
      <c r="B85"/>
      <c r="C85"/>
      <c r="D85"/>
      <c r="E85"/>
      <c r="F85"/>
      <c r="G85"/>
      <c r="H85"/>
      <c r="I85" s="182"/>
      <c r="Q85" s="182"/>
    </row>
    <row r="86" spans="1:17" ht="15">
      <c r="A86"/>
      <c r="B86"/>
      <c r="C86"/>
      <c r="D86"/>
      <c r="E86"/>
      <c r="F86"/>
      <c r="G86"/>
      <c r="H86"/>
      <c r="I86" s="182"/>
      <c r="Q86" s="182"/>
    </row>
    <row r="87" spans="1:17" ht="15">
      <c r="A87"/>
      <c r="B87"/>
      <c r="C87"/>
      <c r="D87"/>
      <c r="E87"/>
      <c r="F87"/>
      <c r="G87"/>
      <c r="H87"/>
      <c r="I87" s="182"/>
      <c r="Q87" s="182"/>
    </row>
    <row r="88" spans="1:17" ht="15">
      <c r="A88"/>
      <c r="B88"/>
      <c r="C88"/>
      <c r="D88"/>
      <c r="E88"/>
      <c r="F88"/>
      <c r="G88"/>
      <c r="H88"/>
      <c r="I88" s="182"/>
      <c r="Q88" s="182"/>
    </row>
    <row r="89" spans="1:17" ht="15">
      <c r="A89"/>
      <c r="B89"/>
      <c r="C89"/>
      <c r="D89"/>
      <c r="E89"/>
      <c r="F89"/>
      <c r="G89"/>
      <c r="H89"/>
      <c r="I89" s="182"/>
      <c r="Q89" s="182"/>
    </row>
    <row r="90" spans="1:17" ht="15">
      <c r="A90"/>
      <c r="B90"/>
      <c r="C90"/>
      <c r="D90"/>
      <c r="E90"/>
      <c r="F90"/>
      <c r="G90"/>
      <c r="H90"/>
      <c r="I90" s="182"/>
      <c r="Q90" s="182"/>
    </row>
    <row r="91" spans="1:17" ht="15">
      <c r="A91"/>
      <c r="B91"/>
      <c r="C91"/>
      <c r="D91"/>
      <c r="E91"/>
      <c r="F91"/>
      <c r="G91"/>
      <c r="H91"/>
      <c r="I91" s="182"/>
      <c r="Q91" s="182"/>
    </row>
    <row r="92" spans="1:17" ht="15">
      <c r="A92"/>
      <c r="B92"/>
      <c r="C92"/>
      <c r="D92"/>
      <c r="E92"/>
      <c r="F92"/>
      <c r="G92"/>
      <c r="H92"/>
      <c r="I92" s="182"/>
      <c r="Q92" s="182"/>
    </row>
    <row r="93" spans="1:17" ht="15">
      <c r="A93"/>
      <c r="B93"/>
      <c r="C93"/>
      <c r="D93"/>
      <c r="E93"/>
      <c r="F93"/>
      <c r="G93"/>
      <c r="H93"/>
      <c r="I93" s="182"/>
      <c r="Q93" s="182"/>
    </row>
    <row r="94" spans="1:17" ht="15">
      <c r="A94"/>
      <c r="B94"/>
      <c r="C94"/>
      <c r="D94"/>
      <c r="E94"/>
      <c r="F94"/>
      <c r="G94"/>
      <c r="H94" s="428"/>
      <c r="I94" s="182"/>
      <c r="Q94" s="182"/>
    </row>
    <row r="95" spans="1:17" ht="15.75" customHeight="1">
      <c r="A95"/>
      <c r="B95"/>
      <c r="C95"/>
      <c r="D95"/>
      <c r="E95"/>
      <c r="F95"/>
      <c r="G95" s="430"/>
      <c r="H95" s="429"/>
      <c r="I95" s="242"/>
      <c r="Q95" s="182"/>
    </row>
    <row r="96" spans="1:17" ht="15">
      <c r="A96"/>
      <c r="B96"/>
      <c r="C96"/>
      <c r="D96"/>
      <c r="E96"/>
      <c r="F96"/>
      <c r="G96"/>
      <c r="H96" s="432"/>
      <c r="I96" s="182"/>
      <c r="Q96" s="182"/>
    </row>
    <row r="97" spans="1:17" ht="15">
      <c r="A97"/>
      <c r="B97"/>
      <c r="C97"/>
      <c r="D97"/>
      <c r="E97"/>
      <c r="F97"/>
      <c r="G97"/>
      <c r="H97"/>
      <c r="I97" s="182"/>
      <c r="Q97" s="182"/>
    </row>
    <row r="98" spans="1:17" ht="15">
      <c r="A98"/>
      <c r="B98"/>
      <c r="C98"/>
      <c r="D98"/>
      <c r="E98"/>
      <c r="F98"/>
      <c r="G98"/>
      <c r="H98"/>
      <c r="I98" s="182"/>
      <c r="Q98" s="182"/>
    </row>
    <row r="99" spans="1:17" ht="15">
      <c r="A99"/>
      <c r="B99"/>
      <c r="C99"/>
      <c r="D99"/>
      <c r="E99"/>
      <c r="F99"/>
      <c r="G99"/>
      <c r="H99"/>
      <c r="I99" s="182"/>
      <c r="Q99" s="182"/>
    </row>
    <row r="100" spans="1:17" ht="15">
      <c r="A100"/>
      <c r="B100"/>
      <c r="C100"/>
      <c r="D100"/>
      <c r="E100"/>
      <c r="F100"/>
      <c r="G100"/>
      <c r="H100"/>
      <c r="I100" s="182"/>
      <c r="Q100" s="182"/>
    </row>
    <row r="101" spans="1:17" ht="15">
      <c r="A101"/>
      <c r="B101"/>
      <c r="C101"/>
      <c r="D101"/>
      <c r="E101"/>
      <c r="F101"/>
      <c r="G101"/>
      <c r="H101"/>
      <c r="I101" s="182"/>
      <c r="Q101" s="182"/>
    </row>
    <row r="102" spans="1:17" ht="15">
      <c r="A102"/>
      <c r="B102"/>
      <c r="C102"/>
      <c r="D102"/>
      <c r="E102"/>
      <c r="F102"/>
      <c r="G102"/>
      <c r="H102"/>
      <c r="I102" s="182"/>
      <c r="Q102" s="182"/>
    </row>
    <row r="103" spans="1:17" ht="15">
      <c r="A103"/>
      <c r="B103"/>
      <c r="C103"/>
      <c r="D103"/>
      <c r="E103"/>
      <c r="F103"/>
      <c r="G103"/>
      <c r="H103"/>
      <c r="I103" s="182"/>
      <c r="Q103" s="182"/>
    </row>
    <row r="104" spans="1:17" ht="15">
      <c r="A104"/>
      <c r="B104"/>
      <c r="C104"/>
      <c r="D104"/>
      <c r="E104"/>
      <c r="F104"/>
      <c r="G104"/>
      <c r="H104"/>
      <c r="I104" s="182"/>
      <c r="Q104" s="182"/>
    </row>
    <row r="105" spans="1:17" ht="15">
      <c r="A105"/>
      <c r="B105"/>
      <c r="C105"/>
      <c r="D105"/>
      <c r="E105"/>
      <c r="F105"/>
      <c r="G105"/>
      <c r="H105"/>
      <c r="I105" s="182"/>
      <c r="Q105" s="182"/>
    </row>
    <row r="106" spans="1:17" ht="15">
      <c r="A106"/>
      <c r="B106"/>
      <c r="C106"/>
      <c r="D106"/>
      <c r="E106"/>
      <c r="F106"/>
      <c r="G106"/>
      <c r="H106"/>
      <c r="I106" s="182"/>
      <c r="Q106" s="182"/>
    </row>
    <row r="107" spans="1:17" ht="15">
      <c r="A107"/>
      <c r="B107"/>
      <c r="C107"/>
      <c r="D107"/>
      <c r="E107"/>
      <c r="F107"/>
      <c r="G107"/>
      <c r="H107"/>
      <c r="I107" s="182"/>
      <c r="Q107" s="182"/>
    </row>
    <row r="108" spans="1:17" ht="15">
      <c r="A108"/>
      <c r="B108"/>
      <c r="C108"/>
      <c r="D108"/>
      <c r="E108"/>
      <c r="F108"/>
      <c r="G108"/>
      <c r="H108"/>
      <c r="I108" s="182"/>
      <c r="Q108" s="182"/>
    </row>
    <row r="109" spans="1:17" ht="15">
      <c r="A109"/>
      <c r="B109"/>
      <c r="C109"/>
      <c r="D109"/>
      <c r="E109"/>
      <c r="F109"/>
      <c r="G109"/>
      <c r="H109"/>
      <c r="I109" s="182"/>
      <c r="Q109" s="182"/>
    </row>
    <row r="110" spans="1:17" ht="16.5" customHeight="1">
      <c r="A110"/>
      <c r="B110"/>
      <c r="C110"/>
      <c r="D110"/>
      <c r="E110"/>
      <c r="F110"/>
      <c r="G110"/>
      <c r="H110"/>
      <c r="I110" s="182"/>
      <c r="Q110" s="182"/>
    </row>
    <row r="111" spans="1:17" ht="15">
      <c r="A111"/>
      <c r="B111"/>
      <c r="C111"/>
      <c r="D111"/>
      <c r="E111"/>
      <c r="F111"/>
      <c r="G111"/>
      <c r="H111"/>
      <c r="I111" s="182"/>
      <c r="Q111" s="182"/>
    </row>
    <row r="112" spans="1:17" ht="15">
      <c r="A112"/>
      <c r="B112"/>
      <c r="C112"/>
      <c r="D112"/>
      <c r="E112"/>
      <c r="F112"/>
      <c r="G112"/>
      <c r="H112"/>
      <c r="I112" s="182"/>
      <c r="Q112" s="182"/>
    </row>
    <row r="113" spans="1:17" ht="16.5" customHeight="1">
      <c r="A113"/>
      <c r="B113"/>
      <c r="C113"/>
      <c r="D113"/>
      <c r="E113"/>
      <c r="F113"/>
      <c r="G113"/>
      <c r="H113"/>
      <c r="I113" s="170"/>
      <c r="Q113" s="182"/>
    </row>
    <row r="114" spans="1:17" ht="15">
      <c r="A114"/>
      <c r="B114"/>
      <c r="C114"/>
      <c r="D114"/>
      <c r="E114"/>
      <c r="F114"/>
      <c r="G114"/>
      <c r="H114"/>
      <c r="I114" s="182"/>
      <c r="Q114" s="182"/>
    </row>
    <row r="115" spans="1:17" ht="15">
      <c r="A115"/>
      <c r="B115"/>
      <c r="C115"/>
      <c r="D115"/>
      <c r="E115"/>
      <c r="F115"/>
      <c r="G115"/>
      <c r="H115"/>
      <c r="I115" s="208"/>
      <c r="J115" s="182"/>
      <c r="K115" s="182"/>
      <c r="L115" s="182"/>
      <c r="M115" s="182"/>
      <c r="N115" s="182"/>
      <c r="O115" s="182"/>
      <c r="P115" s="182"/>
      <c r="Q115" s="182"/>
    </row>
    <row r="116" spans="1:17" ht="15">
      <c r="A116"/>
      <c r="B116"/>
      <c r="C116"/>
      <c r="D116"/>
      <c r="E116"/>
      <c r="F116"/>
      <c r="G116"/>
      <c r="H116"/>
      <c r="I116" s="182"/>
      <c r="Q116" s="182"/>
    </row>
    <row r="117" spans="1:17" ht="15">
      <c r="A117"/>
      <c r="B117"/>
      <c r="C117"/>
      <c r="D117"/>
      <c r="E117"/>
      <c r="F117"/>
      <c r="G117"/>
      <c r="H117"/>
      <c r="I117" s="182"/>
      <c r="Q117" s="182"/>
    </row>
    <row r="118" spans="1:17" ht="15">
      <c r="A118"/>
      <c r="B118"/>
      <c r="C118"/>
      <c r="D118"/>
      <c r="E118"/>
      <c r="F118"/>
      <c r="G118"/>
      <c r="H118"/>
      <c r="I118" s="182"/>
      <c r="Q118" s="182"/>
    </row>
    <row r="119" spans="1:17" ht="15">
      <c r="A119" s="182"/>
      <c r="B119" s="182"/>
      <c r="C119" s="182"/>
      <c r="D119" s="182"/>
      <c r="E119" s="182"/>
      <c r="F119" s="182"/>
      <c r="G119" s="182"/>
      <c r="H119" s="182"/>
      <c r="I119" s="182"/>
      <c r="Q119" s="182"/>
    </row>
    <row r="120" spans="9:17" ht="15">
      <c r="I120" s="182"/>
      <c r="Q120" s="182"/>
    </row>
    <row r="121" spans="9:17" ht="15">
      <c r="I121" s="182"/>
      <c r="Q121" s="182"/>
    </row>
    <row r="122" spans="1:17" ht="15" hidden="1">
      <c r="A122" s="188" t="s">
        <v>315</v>
      </c>
      <c r="I122" s="182"/>
      <c r="Q122" s="182"/>
    </row>
    <row r="123" spans="1:17" ht="15" hidden="1">
      <c r="A123" s="189">
        <v>1</v>
      </c>
      <c r="I123" s="182"/>
      <c r="Q123" s="182"/>
    </row>
    <row r="124" spans="1:17" ht="15" hidden="1">
      <c r="A124" s="171" t="s">
        <v>316</v>
      </c>
      <c r="B124" s="216"/>
      <c r="C124" s="216"/>
      <c r="D124" s="170"/>
      <c r="I124" s="182"/>
      <c r="Q124" s="182"/>
    </row>
    <row r="125" spans="1:17" ht="15" hidden="1">
      <c r="A125" s="187" t="s">
        <v>317</v>
      </c>
      <c r="B125" s="188" t="s">
        <v>346</v>
      </c>
      <c r="C125" s="188"/>
      <c r="D125" s="170"/>
      <c r="I125" s="182"/>
      <c r="Q125" s="182"/>
    </row>
    <row r="126" spans="1:17" ht="15" hidden="1">
      <c r="A126" s="229">
        <v>1</v>
      </c>
      <c r="B126" s="210">
        <v>0</v>
      </c>
      <c r="C126" s="188"/>
      <c r="D126" s="170"/>
      <c r="I126" s="182"/>
      <c r="Q126" s="182"/>
    </row>
    <row r="127" spans="1:17" ht="15" hidden="1">
      <c r="A127" s="181" t="s">
        <v>318</v>
      </c>
      <c r="B127" s="181" t="s">
        <v>347</v>
      </c>
      <c r="C127" s="188"/>
      <c r="D127" s="170"/>
      <c r="I127" s="182"/>
      <c r="Q127" s="182"/>
    </row>
    <row r="128" spans="1:17" ht="15" hidden="1">
      <c r="A128" s="229" t="s">
        <v>319</v>
      </c>
      <c r="B128" s="210" t="s">
        <v>348</v>
      </c>
      <c r="C128" s="188"/>
      <c r="D128" s="170"/>
      <c r="I128" s="182"/>
      <c r="Q128" s="182"/>
    </row>
    <row r="129" spans="1:17" ht="15" hidden="1">
      <c r="A129" s="229"/>
      <c r="B129" s="210"/>
      <c r="C129" s="188"/>
      <c r="D129" s="170"/>
      <c r="I129" s="182"/>
      <c r="Q129" s="182"/>
    </row>
    <row r="130" spans="1:17" ht="15" hidden="1">
      <c r="A130" s="230"/>
      <c r="B130" s="181"/>
      <c r="C130" s="188"/>
      <c r="D130" s="170"/>
      <c r="I130" s="182"/>
      <c r="Q130" s="182"/>
    </row>
    <row r="131" spans="1:17" ht="15" hidden="1">
      <c r="A131" s="230" t="s">
        <v>320</v>
      </c>
      <c r="B131" s="181"/>
      <c r="C131" s="188"/>
      <c r="D131" s="170"/>
      <c r="I131" s="182"/>
      <c r="Q131" s="182"/>
    </row>
    <row r="132" spans="1:17" ht="15" hidden="1">
      <c r="A132" s="171">
        <v>0</v>
      </c>
      <c r="B132" s="187"/>
      <c r="C132" s="188"/>
      <c r="D132" s="170"/>
      <c r="I132" s="182"/>
      <c r="Q132" s="182"/>
    </row>
    <row r="133" spans="1:17" ht="15" hidden="1">
      <c r="A133" s="171"/>
      <c r="B133" s="216"/>
      <c r="C133" s="216"/>
      <c r="D133" s="170"/>
      <c r="I133" s="182"/>
      <c r="Q133" s="182"/>
    </row>
    <row r="134" spans="1:17" ht="15" hidden="1">
      <c r="A134" s="187"/>
      <c r="C134" s="188"/>
      <c r="D134" s="170"/>
      <c r="I134" s="182"/>
      <c r="Q134" s="182"/>
    </row>
    <row r="135" spans="1:17" ht="15" hidden="1">
      <c r="A135" s="187"/>
      <c r="C135" s="188"/>
      <c r="D135" s="170"/>
      <c r="I135" s="182"/>
      <c r="Q135" s="182"/>
    </row>
    <row r="136" spans="1:17" ht="15" hidden="1">
      <c r="A136" s="187"/>
      <c r="C136" s="188"/>
      <c r="D136" s="170"/>
      <c r="I136" s="182"/>
      <c r="Q136" s="182"/>
    </row>
    <row r="137" spans="1:17" ht="15" hidden="1">
      <c r="A137" s="187"/>
      <c r="C137" s="188"/>
      <c r="D137" s="170"/>
      <c r="I137" s="182"/>
      <c r="Q137" s="182"/>
    </row>
    <row r="138" spans="1:17" ht="15" hidden="1">
      <c r="A138" s="187"/>
      <c r="C138" s="188"/>
      <c r="D138" s="170"/>
      <c r="I138" s="182"/>
      <c r="Q138" s="182"/>
    </row>
    <row r="139" spans="1:17" ht="15" hidden="1">
      <c r="A139" s="187"/>
      <c r="C139" s="188"/>
      <c r="D139" s="170"/>
      <c r="I139" s="182"/>
      <c r="Q139" s="182"/>
    </row>
    <row r="140" spans="1:17" ht="15" hidden="1">
      <c r="A140" s="187"/>
      <c r="C140" s="188"/>
      <c r="D140" s="170"/>
      <c r="I140" s="182"/>
      <c r="Q140" s="182"/>
    </row>
    <row r="141" spans="1:17" ht="15">
      <c r="A141" s="187"/>
      <c r="B141" s="188"/>
      <c r="C141" s="188"/>
      <c r="D141" s="170"/>
      <c r="I141" s="182"/>
      <c r="Q141" s="182"/>
    </row>
    <row r="142" spans="1:17" ht="15">
      <c r="A142" s="180"/>
      <c r="B142" s="180"/>
      <c r="C142" s="180"/>
      <c r="I142" s="182"/>
      <c r="Q142" s="182"/>
    </row>
    <row r="143" spans="9:17" ht="15">
      <c r="I143" s="182"/>
      <c r="Q143" s="182"/>
    </row>
    <row r="144" spans="9:17" ht="15">
      <c r="I144" s="182"/>
      <c r="Q144" s="182"/>
    </row>
    <row r="145" spans="9:17" ht="15">
      <c r="I145" s="182"/>
      <c r="Q145" s="182"/>
    </row>
    <row r="146" spans="9:17" ht="15">
      <c r="I146" s="182"/>
      <c r="Q146" s="182"/>
    </row>
    <row r="147" spans="9:17" ht="15">
      <c r="I147" s="182"/>
      <c r="Q147" s="182"/>
    </row>
    <row r="148" spans="9:17" ht="15">
      <c r="I148" s="182"/>
      <c r="Q148" s="182"/>
    </row>
    <row r="149" spans="9:17" ht="15">
      <c r="I149" s="182"/>
      <c r="Q149" s="182"/>
    </row>
    <row r="150" spans="9:17" ht="15">
      <c r="I150" s="182"/>
      <c r="Q150" s="182"/>
    </row>
    <row r="151" spans="9:17" ht="15">
      <c r="I151" s="182"/>
      <c r="Q151" s="182"/>
    </row>
    <row r="152" spans="9:17" ht="15">
      <c r="I152" s="182"/>
      <c r="Q152" s="182"/>
    </row>
    <row r="153" spans="9:17" ht="15">
      <c r="I153" s="182"/>
      <c r="Q153" s="182"/>
    </row>
    <row r="154" spans="9:17" ht="15">
      <c r="I154" s="182"/>
      <c r="Q154" s="182"/>
    </row>
    <row r="155" spans="9:17" ht="15">
      <c r="I155" s="182"/>
      <c r="Q155" s="182"/>
    </row>
    <row r="156" spans="9:17" ht="15">
      <c r="I156" s="182"/>
      <c r="Q156" s="182"/>
    </row>
    <row r="157" spans="9:17" ht="15">
      <c r="I157" s="182"/>
      <c r="Q157" s="182"/>
    </row>
    <row r="158" spans="9:17" ht="15">
      <c r="I158" s="182"/>
      <c r="Q158" s="182"/>
    </row>
    <row r="159" spans="9:17" ht="15">
      <c r="I159" s="182"/>
      <c r="Q159" s="182"/>
    </row>
    <row r="160" spans="9:17" ht="15">
      <c r="I160" s="182"/>
      <c r="Q160" s="182"/>
    </row>
    <row r="161" spans="9:17" ht="15">
      <c r="I161" s="182"/>
      <c r="Q161" s="182"/>
    </row>
    <row r="162" spans="9:17" ht="15">
      <c r="I162" s="182"/>
      <c r="Q162" s="182"/>
    </row>
    <row r="163" spans="9:17" ht="15">
      <c r="I163" s="182"/>
      <c r="Q163" s="182"/>
    </row>
    <row r="164" spans="9:17" ht="15">
      <c r="I164" s="182"/>
      <c r="Q164" s="182"/>
    </row>
    <row r="165" spans="9:17" ht="15">
      <c r="I165" s="182"/>
      <c r="Q165" s="182"/>
    </row>
    <row r="166" spans="9:17" ht="15">
      <c r="I166" s="182"/>
      <c r="Q166" s="182"/>
    </row>
    <row r="167" spans="9:17" ht="15">
      <c r="I167" s="182"/>
      <c r="Q167" s="182"/>
    </row>
    <row r="168" spans="9:17" ht="15">
      <c r="I168" s="182"/>
      <c r="Q168" s="182"/>
    </row>
    <row r="169" spans="9:17" ht="15">
      <c r="I169" s="182"/>
      <c r="Q169" s="182"/>
    </row>
    <row r="170" spans="9:17" ht="15">
      <c r="I170" s="182"/>
      <c r="Q170" s="182"/>
    </row>
    <row r="171" spans="9:17" ht="15">
      <c r="I171" s="182"/>
      <c r="Q171" s="182"/>
    </row>
    <row r="172" spans="9:17" ht="15">
      <c r="I172" s="182"/>
      <c r="Q172" s="182"/>
    </row>
    <row r="173" spans="9:17" ht="15">
      <c r="I173" s="182"/>
      <c r="Q173" s="182"/>
    </row>
    <row r="174" spans="9:17" ht="15">
      <c r="I174" s="182"/>
      <c r="Q174" s="182"/>
    </row>
    <row r="175" spans="9:17" ht="15">
      <c r="I175" s="182"/>
      <c r="Q175" s="182"/>
    </row>
    <row r="176" spans="9:17" ht="15">
      <c r="I176" s="182"/>
      <c r="Q176" s="182"/>
    </row>
    <row r="177" spans="9:17" ht="15">
      <c r="I177" s="182"/>
      <c r="Q177" s="182"/>
    </row>
    <row r="178" spans="9:17" ht="15">
      <c r="I178" s="182"/>
      <c r="Q178" s="182"/>
    </row>
    <row r="179" spans="9:17" ht="15">
      <c r="I179" s="182"/>
      <c r="Q179" s="182"/>
    </row>
    <row r="180" spans="9:17" ht="15">
      <c r="I180" s="182"/>
      <c r="Q180" s="182"/>
    </row>
    <row r="181" spans="9:17" ht="15">
      <c r="I181" s="182"/>
      <c r="Q181" s="182"/>
    </row>
    <row r="182" spans="9:17" ht="15">
      <c r="I182" s="182"/>
      <c r="Q182" s="182"/>
    </row>
  </sheetData>
  <sheetProtection sheet="1" objects="1" scenarios="1"/>
  <mergeCells count="1">
    <mergeCell ref="C1:E1"/>
  </mergeCells>
  <printOptions horizontalCentered="1"/>
  <pageMargins left="0.5" right="0.5" top="0.5513888888888889" bottom="0.5" header="0" footer="0"/>
  <pageSetup fitToHeight="1" fitToWidth="1" horizontalDpi="300" verticalDpi="300" orientation="portrait" paperSize="9" scale="95" r:id="rId2"/>
  <rowBreaks count="1" manualBreakCount="1">
    <brk id="53" max="0" man="1"/>
  </rowBreaks>
  <colBreaks count="2" manualBreakCount="2">
    <brk id="9" max="65535" man="1"/>
    <brk id="8191" max="0"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Tables</dc:title>
  <dc:subject/>
  <dc:creator/>
  <cp:keywords/>
  <dc:description/>
  <cp:lastModifiedBy>Peta</cp:lastModifiedBy>
  <cp:lastPrinted>2006-09-08T06:11:17Z</cp:lastPrinted>
  <dcterms:created xsi:type="dcterms:W3CDTF">2001-03-12T13:27:51Z</dcterms:created>
  <dcterms:modified xsi:type="dcterms:W3CDTF">2008-03-25T08:22:47Z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